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80" windowWidth="17880" windowHeight="6735" firstSheet="2" activeTab="5"/>
  </bookViews>
  <sheets>
    <sheet name="Standard FCM" sheetId="2" r:id="rId1"/>
    <sheet name="Augment FCM" sheetId="3" r:id="rId2"/>
    <sheet name="Split Duty" sheetId="6" r:id="rId3"/>
    <sheet name="Reserve - 117 - Un-Augmented " sheetId="8" r:id="rId4"/>
    <sheet name="Night Duties - SCR" sheetId="10" r:id="rId5"/>
    <sheet name="Night Duties - ASB" sheetId="9" r:id="rId6"/>
  </sheets>
  <calcPr calcId="145621"/>
</workbook>
</file>

<file path=xl/calcChain.xml><?xml version="1.0" encoding="utf-8"?>
<calcChain xmlns="http://schemas.openxmlformats.org/spreadsheetml/2006/main">
  <c r="L16" i="9" l="1"/>
  <c r="AA16" i="9"/>
  <c r="M16" i="9"/>
  <c r="AF16" i="9"/>
  <c r="AG16" i="9"/>
  <c r="AE16" i="9"/>
  <c r="AD16" i="9"/>
  <c r="AC16" i="9"/>
  <c r="H16" i="9"/>
  <c r="S16" i="9"/>
  <c r="R16" i="9"/>
  <c r="Q16" i="9"/>
  <c r="P16" i="9"/>
  <c r="O16" i="9"/>
  <c r="T16" i="9" l="1"/>
  <c r="AH16" i="9"/>
  <c r="AF26" i="9"/>
  <c r="AF14" i="9" s="1"/>
  <c r="R26" i="9"/>
  <c r="F20" i="10" l="1"/>
  <c r="F18" i="10"/>
  <c r="AH18" i="10"/>
  <c r="AH20" i="10"/>
  <c r="M18" i="10"/>
  <c r="M20" i="10"/>
  <c r="T20" i="10"/>
  <c r="T18" i="10"/>
  <c r="AA20" i="10"/>
  <c r="AA18" i="10"/>
  <c r="AG18" i="10"/>
  <c r="AF18" i="10"/>
  <c r="AE18" i="10"/>
  <c r="AD18" i="10"/>
  <c r="AC18" i="10"/>
  <c r="Z18" i="10"/>
  <c r="Y18" i="10"/>
  <c r="X18" i="10"/>
  <c r="W18" i="10"/>
  <c r="V18" i="10"/>
  <c r="S18" i="10"/>
  <c r="R18" i="10"/>
  <c r="Q18" i="10"/>
  <c r="P18" i="10"/>
  <c r="O18" i="10"/>
  <c r="L18" i="10"/>
  <c r="K18" i="10"/>
  <c r="J18" i="10"/>
  <c r="I18" i="10"/>
  <c r="H18" i="10"/>
  <c r="E18" i="10"/>
  <c r="D18" i="10"/>
  <c r="C18" i="10"/>
  <c r="B18" i="10"/>
  <c r="A18" i="10"/>
  <c r="AG20" i="10"/>
  <c r="AF20" i="10"/>
  <c r="AE20" i="10"/>
  <c r="AD20" i="10"/>
  <c r="AC20" i="10"/>
  <c r="Z20" i="10"/>
  <c r="Y20" i="10"/>
  <c r="X20" i="10"/>
  <c r="W20" i="10"/>
  <c r="V20" i="10"/>
  <c r="S20" i="10"/>
  <c r="R20" i="10"/>
  <c r="Q20" i="10"/>
  <c r="P20" i="10"/>
  <c r="O20" i="10"/>
  <c r="L20" i="10"/>
  <c r="K20" i="10"/>
  <c r="J20" i="10"/>
  <c r="I20" i="10"/>
  <c r="H20" i="10"/>
  <c r="E20" i="10"/>
  <c r="D20" i="10"/>
  <c r="C20" i="10"/>
  <c r="B20" i="10"/>
  <c r="A20" i="10"/>
  <c r="AO15" i="9" l="1"/>
  <c r="AO14" i="9"/>
  <c r="AO13" i="9"/>
  <c r="AO12" i="9"/>
  <c r="AO11" i="9"/>
  <c r="AO10" i="9"/>
  <c r="AO9" i="9"/>
  <c r="AO8" i="9"/>
  <c r="AO7" i="9"/>
  <c r="AO6" i="9"/>
  <c r="AO5" i="9"/>
  <c r="D8" i="9"/>
  <c r="A8" i="9"/>
  <c r="B8" i="9"/>
  <c r="C8" i="9"/>
  <c r="E8" i="9"/>
  <c r="H8" i="9"/>
  <c r="I8" i="9"/>
  <c r="J8" i="9"/>
  <c r="K8" i="9"/>
  <c r="L8" i="9"/>
  <c r="K75" i="10"/>
  <c r="H75" i="10"/>
  <c r="E75" i="10"/>
  <c r="E73" i="10"/>
  <c r="AN65" i="10"/>
  <c r="M65" i="10"/>
  <c r="F65" i="10"/>
  <c r="AN64" i="10"/>
  <c r="AN63" i="10"/>
  <c r="AN62" i="10"/>
  <c r="AN61" i="10"/>
  <c r="I61" i="10"/>
  <c r="I63" i="10" s="1"/>
  <c r="AN60" i="10"/>
  <c r="AN59" i="10"/>
  <c r="L59" i="10"/>
  <c r="K59" i="10"/>
  <c r="K61" i="10" s="1"/>
  <c r="J59" i="10"/>
  <c r="J61" i="10" s="1"/>
  <c r="J67" i="10" s="1"/>
  <c r="I59" i="10"/>
  <c r="H59" i="10"/>
  <c r="E59" i="10"/>
  <c r="D59" i="10"/>
  <c r="C59" i="10"/>
  <c r="B59" i="10"/>
  <c r="AN58" i="10"/>
  <c r="AN57" i="10"/>
  <c r="AN56" i="10"/>
  <c r="A42" i="10"/>
  <c r="AN40" i="10"/>
  <c r="AH40" i="10"/>
  <c r="AA40" i="10"/>
  <c r="T40" i="10"/>
  <c r="M40" i="10"/>
  <c r="F40" i="10"/>
  <c r="AN39" i="10"/>
  <c r="AN38" i="10"/>
  <c r="AN37" i="10"/>
  <c r="W36" i="10" s="1"/>
  <c r="AN36" i="10"/>
  <c r="A36" i="10"/>
  <c r="AN35" i="10"/>
  <c r="AN34" i="10"/>
  <c r="AG34" i="10"/>
  <c r="AF34" i="10"/>
  <c r="AE34" i="10"/>
  <c r="AD34" i="10"/>
  <c r="AC34" i="10"/>
  <c r="Z34" i="10"/>
  <c r="Y34" i="10"/>
  <c r="X34" i="10"/>
  <c r="W34" i="10"/>
  <c r="V34" i="10"/>
  <c r="S34" i="10"/>
  <c r="R34" i="10"/>
  <c r="Q34" i="10"/>
  <c r="P34" i="10"/>
  <c r="O34" i="10"/>
  <c r="L34" i="10"/>
  <c r="K34" i="10"/>
  <c r="J34" i="10"/>
  <c r="I34" i="10"/>
  <c r="H34" i="10"/>
  <c r="E34" i="10"/>
  <c r="D34" i="10"/>
  <c r="C34" i="10"/>
  <c r="C36" i="10" s="1"/>
  <c r="B34" i="10"/>
  <c r="A34" i="10"/>
  <c r="AN33" i="10"/>
  <c r="AN32" i="10"/>
  <c r="AC36" i="10" s="1"/>
  <c r="AC38" i="10" s="1"/>
  <c r="AN31" i="10"/>
  <c r="C61" i="10" s="1"/>
  <c r="D22" i="10"/>
  <c r="R16" i="10"/>
  <c r="R26" i="10" s="1"/>
  <c r="D16" i="10"/>
  <c r="D26" i="10" s="1"/>
  <c r="AR15" i="10"/>
  <c r="AP15" i="10"/>
  <c r="AR14" i="10"/>
  <c r="AP14" i="10"/>
  <c r="AN14" i="10"/>
  <c r="AR13" i="10"/>
  <c r="AP13" i="10"/>
  <c r="AN13" i="10"/>
  <c r="AR12" i="10"/>
  <c r="AP12" i="10"/>
  <c r="AN12" i="10"/>
  <c r="AF12" i="10"/>
  <c r="Z12" i="10"/>
  <c r="R12" i="10"/>
  <c r="D12" i="10"/>
  <c r="AR11" i="10"/>
  <c r="AP11" i="10"/>
  <c r="AN11" i="10"/>
  <c r="AR10" i="10"/>
  <c r="AP10" i="10"/>
  <c r="AN10" i="10"/>
  <c r="AC10" i="10"/>
  <c r="AC12" i="10" s="1"/>
  <c r="Q10" i="10"/>
  <c r="Q12" i="10" s="1"/>
  <c r="AR9" i="10"/>
  <c r="AP9" i="10"/>
  <c r="AN9" i="10"/>
  <c r="AR8" i="10"/>
  <c r="AP8" i="10"/>
  <c r="AN8" i="10"/>
  <c r="AG8" i="10"/>
  <c r="AG10" i="10" s="1"/>
  <c r="AF8" i="10"/>
  <c r="AE8" i="10"/>
  <c r="AD8" i="10"/>
  <c r="AC8" i="10"/>
  <c r="Z8" i="10"/>
  <c r="Y8" i="10"/>
  <c r="X8" i="10"/>
  <c r="W8" i="10"/>
  <c r="V8" i="10"/>
  <c r="S8" i="10"/>
  <c r="R8" i="10"/>
  <c r="R22" i="10" s="1"/>
  <c r="Q8" i="10"/>
  <c r="P8" i="10"/>
  <c r="O8" i="10"/>
  <c r="L8" i="10"/>
  <c r="K8" i="10"/>
  <c r="J8" i="10"/>
  <c r="I8" i="10"/>
  <c r="H8" i="10"/>
  <c r="H10" i="10" s="1"/>
  <c r="E8" i="10"/>
  <c r="C8" i="10"/>
  <c r="B8" i="10"/>
  <c r="A8" i="10"/>
  <c r="AR7" i="10"/>
  <c r="AP7" i="10"/>
  <c r="AN7" i="10"/>
  <c r="AR6" i="10"/>
  <c r="AP6" i="10"/>
  <c r="AN6" i="10"/>
  <c r="AR5" i="10"/>
  <c r="AP5" i="10"/>
  <c r="AN5" i="10"/>
  <c r="X10" i="10" s="1"/>
  <c r="AG16" i="10" l="1"/>
  <c r="AG26" i="10" s="1"/>
  <c r="AG12" i="10"/>
  <c r="X16" i="10"/>
  <c r="X26" i="10" s="1"/>
  <c r="X14" i="10" s="1"/>
  <c r="X12" i="10"/>
  <c r="Q16" i="10"/>
  <c r="Q26" i="10" s="1"/>
  <c r="Q14" i="10" s="1"/>
  <c r="AC16" i="10"/>
  <c r="C38" i="10"/>
  <c r="C42" i="10"/>
  <c r="W48" i="10"/>
  <c r="W42" i="10"/>
  <c r="W38" i="10"/>
  <c r="I22" i="10"/>
  <c r="AE10" i="10"/>
  <c r="I10" i="10"/>
  <c r="S10" i="10"/>
  <c r="D14" i="10"/>
  <c r="I36" i="10"/>
  <c r="C10" i="10"/>
  <c r="J10" i="10"/>
  <c r="P22" i="10"/>
  <c r="P10" i="10"/>
  <c r="V10" i="10"/>
  <c r="Z14" i="10"/>
  <c r="Z22" i="10"/>
  <c r="Z16" i="10"/>
  <c r="Z26" i="10" s="1"/>
  <c r="AF22" i="10"/>
  <c r="AF14" i="10"/>
  <c r="AF16" i="10"/>
  <c r="AF26" i="10" s="1"/>
  <c r="A10" i="10"/>
  <c r="K10" i="10"/>
  <c r="S22" i="10"/>
  <c r="P36" i="10"/>
  <c r="H22" i="10"/>
  <c r="H16" i="10"/>
  <c r="AC48" i="10"/>
  <c r="AC42" i="10"/>
  <c r="L10" i="10"/>
  <c r="R14" i="10"/>
  <c r="E22" i="10"/>
  <c r="E10" i="10"/>
  <c r="Q22" i="10"/>
  <c r="W22" i="10"/>
  <c r="W10" i="10"/>
  <c r="AC22" i="10"/>
  <c r="AG14" i="10"/>
  <c r="AG22" i="10"/>
  <c r="B10" i="10"/>
  <c r="O10" i="10"/>
  <c r="Y10" i="10"/>
  <c r="H12" i="10"/>
  <c r="B73" i="10"/>
  <c r="C63" i="10"/>
  <c r="C67" i="10"/>
  <c r="D36" i="10"/>
  <c r="D48" i="10"/>
  <c r="J36" i="10"/>
  <c r="V36" i="10"/>
  <c r="V48" i="10"/>
  <c r="Z36" i="10"/>
  <c r="AF36" i="10"/>
  <c r="A48" i="10"/>
  <c r="A38" i="10"/>
  <c r="AE36" i="10"/>
  <c r="K63" i="10"/>
  <c r="K67" i="10"/>
  <c r="AF48" i="10"/>
  <c r="S36" i="10"/>
  <c r="Y36" i="10"/>
  <c r="A44" i="10"/>
  <c r="A52" i="10"/>
  <c r="A46" i="10"/>
  <c r="J71" i="10"/>
  <c r="J69" i="10"/>
  <c r="Q36" i="10"/>
  <c r="D61" i="10"/>
  <c r="L22" i="10"/>
  <c r="X22" i="10"/>
  <c r="AD10" i="10"/>
  <c r="B36" i="10"/>
  <c r="H36" i="10"/>
  <c r="L36" i="10"/>
  <c r="R36" i="10"/>
  <c r="X36" i="10"/>
  <c r="AD36" i="10"/>
  <c r="K36" i="10"/>
  <c r="AG36" i="10"/>
  <c r="L48" i="10"/>
  <c r="C48" i="10"/>
  <c r="I48" i="10"/>
  <c r="O48" i="10"/>
  <c r="AE48" i="10"/>
  <c r="E36" i="10"/>
  <c r="O36" i="10"/>
  <c r="B61" i="10"/>
  <c r="A73" i="10"/>
  <c r="H61" i="10"/>
  <c r="L61" i="10"/>
  <c r="E61" i="10"/>
  <c r="J63" i="10"/>
  <c r="I67" i="10"/>
  <c r="C73" i="10"/>
  <c r="X42" i="10" l="1"/>
  <c r="X38" i="10"/>
  <c r="X48" i="10"/>
  <c r="Z49" i="10" s="1"/>
  <c r="Y50" i="10" s="1"/>
  <c r="Y42" i="10"/>
  <c r="Y38" i="10"/>
  <c r="J42" i="10"/>
  <c r="J38" i="10"/>
  <c r="J48" i="10"/>
  <c r="W44" i="10"/>
  <c r="W46" i="10"/>
  <c r="W52" i="10"/>
  <c r="E67" i="10"/>
  <c r="E63" i="10"/>
  <c r="AG38" i="10"/>
  <c r="AG48" i="10"/>
  <c r="AG42" i="10"/>
  <c r="O16" i="10"/>
  <c r="O12" i="10"/>
  <c r="P42" i="10"/>
  <c r="P38" i="10"/>
  <c r="V12" i="10"/>
  <c r="V16" i="10"/>
  <c r="AE12" i="10"/>
  <c r="AE16" i="10"/>
  <c r="AE26" i="10" s="1"/>
  <c r="AE14" i="10" s="1"/>
  <c r="I69" i="10"/>
  <c r="I71" i="10"/>
  <c r="L67" i="10"/>
  <c r="L63" i="10"/>
  <c r="Y48" i="10"/>
  <c r="K42" i="10"/>
  <c r="K38" i="10"/>
  <c r="K48" i="10"/>
  <c r="L42" i="10"/>
  <c r="L38" i="10"/>
  <c r="AD16" i="10"/>
  <c r="AD26" i="10" s="1"/>
  <c r="AD14" i="10" s="1"/>
  <c r="AD12" i="10"/>
  <c r="D63" i="10"/>
  <c r="D67" i="10"/>
  <c r="AF38" i="10"/>
  <c r="AF42" i="10"/>
  <c r="V42" i="10"/>
  <c r="V38" i="10"/>
  <c r="D38" i="10"/>
  <c r="D42" i="10"/>
  <c r="B16" i="10"/>
  <c r="B26" i="10" s="1"/>
  <c r="B14" i="10" s="1"/>
  <c r="B12" i="10"/>
  <c r="E12" i="10"/>
  <c r="E16" i="10"/>
  <c r="E26" i="10" s="1"/>
  <c r="E14" i="10" s="1"/>
  <c r="AG49" i="10"/>
  <c r="AF50" i="10" s="1"/>
  <c r="A12" i="10"/>
  <c r="A16" i="10"/>
  <c r="A22" i="10"/>
  <c r="V22" i="10"/>
  <c r="I38" i="10"/>
  <c r="I42" i="10"/>
  <c r="S12" i="10"/>
  <c r="S16" i="10"/>
  <c r="S26" i="10" s="1"/>
  <c r="S14" i="10" s="1"/>
  <c r="AE22" i="10"/>
  <c r="O22" i="10"/>
  <c r="B22" i="10"/>
  <c r="C52" i="10"/>
  <c r="C46" i="10"/>
  <c r="C44" i="10"/>
  <c r="E42" i="10"/>
  <c r="E48" i="10"/>
  <c r="E38" i="10"/>
  <c r="B42" i="10"/>
  <c r="B38" i="10"/>
  <c r="B48" i="10"/>
  <c r="Z38" i="10"/>
  <c r="Z42" i="10"/>
  <c r="Y16" i="10"/>
  <c r="Y26" i="10" s="1"/>
  <c r="Y14" i="10" s="1"/>
  <c r="Y12" i="10"/>
  <c r="C16" i="10"/>
  <c r="C26" i="10" s="1"/>
  <c r="C14" i="10" s="1"/>
  <c r="C12" i="10"/>
  <c r="Y22" i="10"/>
  <c r="AC26" i="10"/>
  <c r="AC14" i="10" s="1"/>
  <c r="B63" i="10"/>
  <c r="B67" i="10"/>
  <c r="R42" i="10"/>
  <c r="R38" i="10"/>
  <c r="R48" i="10"/>
  <c r="S49" i="10" s="1"/>
  <c r="R50" i="10" s="1"/>
  <c r="S38" i="10"/>
  <c r="S42" i="10"/>
  <c r="K69" i="10"/>
  <c r="K71" i="10"/>
  <c r="E49" i="10"/>
  <c r="D50" i="10" s="1"/>
  <c r="D49" i="10"/>
  <c r="A50" i="10" s="1"/>
  <c r="Y49" i="10"/>
  <c r="V50" i="10" s="1"/>
  <c r="AF23" i="10"/>
  <c r="AC24" i="10" s="1"/>
  <c r="AC46" i="10"/>
  <c r="AC52" i="10"/>
  <c r="AC44" i="10"/>
  <c r="K16" i="10"/>
  <c r="K26" i="10" s="1"/>
  <c r="K14" i="10" s="1"/>
  <c r="K12" i="10"/>
  <c r="J12" i="10"/>
  <c r="J16" i="10"/>
  <c r="J26" i="10" s="1"/>
  <c r="J14" i="10" s="1"/>
  <c r="C22" i="10"/>
  <c r="H67" i="10"/>
  <c r="H63" i="10"/>
  <c r="O38" i="10"/>
  <c r="O42" i="10"/>
  <c r="S48" i="10"/>
  <c r="D73" i="10"/>
  <c r="D74" i="10" s="1"/>
  <c r="B75" i="10" s="1"/>
  <c r="AD42" i="10"/>
  <c r="AH42" i="10" s="1"/>
  <c r="AD48" i="10"/>
  <c r="AF49" i="10" s="1"/>
  <c r="AC50" i="10" s="1"/>
  <c r="AD38" i="10"/>
  <c r="H48" i="10"/>
  <c r="H38" i="10"/>
  <c r="H42" i="10"/>
  <c r="AD22" i="10"/>
  <c r="AG23" i="10" s="1"/>
  <c r="AF24" i="10" s="1"/>
  <c r="Q42" i="10"/>
  <c r="Q38" i="10"/>
  <c r="Q48" i="10"/>
  <c r="AE38" i="10"/>
  <c r="AE42" i="10"/>
  <c r="Z48" i="10"/>
  <c r="P48" i="10"/>
  <c r="R49" i="10" s="1"/>
  <c r="O50" i="10" s="1"/>
  <c r="C71" i="10"/>
  <c r="C77" i="10"/>
  <c r="C69" i="10"/>
  <c r="W16" i="10"/>
  <c r="W26" i="10" s="1"/>
  <c r="W14" i="10" s="1"/>
  <c r="W12" i="10"/>
  <c r="L12" i="10"/>
  <c r="L16" i="10"/>
  <c r="L26" i="10" s="1"/>
  <c r="L14" i="10" s="1"/>
  <c r="H26" i="10"/>
  <c r="H14" i="10" s="1"/>
  <c r="P16" i="10"/>
  <c r="P26" i="10" s="1"/>
  <c r="P14" i="10" s="1"/>
  <c r="P12" i="10"/>
  <c r="J22" i="10"/>
  <c r="L23" i="10" s="1"/>
  <c r="K24" i="10" s="1"/>
  <c r="K22" i="10"/>
  <c r="K23" i="10" s="1"/>
  <c r="H24" i="10" s="1"/>
  <c r="I16" i="10"/>
  <c r="I26" i="10" s="1"/>
  <c r="I14" i="10" s="1"/>
  <c r="I12" i="10"/>
  <c r="K75" i="9"/>
  <c r="H75" i="9"/>
  <c r="M65" i="9"/>
  <c r="L59" i="9"/>
  <c r="K59" i="9"/>
  <c r="J59" i="9"/>
  <c r="I59" i="9"/>
  <c r="H59" i="9"/>
  <c r="AE44" i="10" l="1"/>
  <c r="AE52" i="10"/>
  <c r="AE46" i="10"/>
  <c r="Q46" i="10"/>
  <c r="Q52" i="10"/>
  <c r="Q44" i="10"/>
  <c r="K49" i="10"/>
  <c r="H50" i="10" s="1"/>
  <c r="L49" i="10"/>
  <c r="K50" i="10" s="1"/>
  <c r="AG47" i="10"/>
  <c r="B69" i="10"/>
  <c r="B77" i="10"/>
  <c r="E72" i="10"/>
  <c r="B71" i="10"/>
  <c r="F67" i="10"/>
  <c r="F69" i="10" s="1"/>
  <c r="E74" i="10"/>
  <c r="D23" i="10"/>
  <c r="A24" i="10" s="1"/>
  <c r="E23" i="10"/>
  <c r="D24" i="10" s="1"/>
  <c r="AG52" i="10"/>
  <c r="AG44" i="10"/>
  <c r="AG46" i="10"/>
  <c r="E77" i="10"/>
  <c r="E71" i="10"/>
  <c r="E69" i="10"/>
  <c r="Y46" i="10"/>
  <c r="Y52" i="10"/>
  <c r="Y44" i="10"/>
  <c r="M16" i="10"/>
  <c r="H71" i="10"/>
  <c r="M67" i="10"/>
  <c r="M69" i="10" s="1"/>
  <c r="H69" i="10"/>
  <c r="AH44" i="10"/>
  <c r="Z52" i="10"/>
  <c r="Z44" i="10"/>
  <c r="Z46" i="10"/>
  <c r="B52" i="10"/>
  <c r="B46" i="10"/>
  <c r="F46" i="10" s="1"/>
  <c r="B44" i="10"/>
  <c r="F42" i="10"/>
  <c r="F44" i="10" s="1"/>
  <c r="E47" i="10"/>
  <c r="R23" i="10"/>
  <c r="O24" i="10" s="1"/>
  <c r="S23" i="10"/>
  <c r="R24" i="10" s="1"/>
  <c r="A26" i="10"/>
  <c r="A14" i="10" s="1"/>
  <c r="F16" i="10"/>
  <c r="L71" i="10"/>
  <c r="L69" i="10"/>
  <c r="P46" i="10"/>
  <c r="P52" i="10"/>
  <c r="P44" i="10"/>
  <c r="M14" i="10"/>
  <c r="H52" i="10"/>
  <c r="H44" i="10"/>
  <c r="H46" i="10"/>
  <c r="M42" i="10"/>
  <c r="M44" i="10" s="1"/>
  <c r="L47" i="10"/>
  <c r="T42" i="10"/>
  <c r="T44" i="10" s="1"/>
  <c r="O44" i="10"/>
  <c r="O46" i="10"/>
  <c r="S47" i="10"/>
  <c r="O52" i="10"/>
  <c r="AH16" i="10"/>
  <c r="E44" i="10"/>
  <c r="E46" i="10"/>
  <c r="E52" i="10"/>
  <c r="Z47" i="10"/>
  <c r="AA44" i="10"/>
  <c r="V46" i="10"/>
  <c r="AA46" i="10" s="1"/>
  <c r="AA42" i="10"/>
  <c r="V52" i="10"/>
  <c r="V44" i="10"/>
  <c r="D77" i="10"/>
  <c r="D69" i="10"/>
  <c r="D71" i="10"/>
  <c r="K46" i="10"/>
  <c r="K52" i="10"/>
  <c r="K44" i="10"/>
  <c r="V26" i="10"/>
  <c r="V14" i="10" s="1"/>
  <c r="AA16" i="10"/>
  <c r="J46" i="10"/>
  <c r="J52" i="10"/>
  <c r="J44" i="10"/>
  <c r="AH46" i="10"/>
  <c r="I44" i="10"/>
  <c r="I46" i="10"/>
  <c r="I52" i="10"/>
  <c r="AD52" i="10"/>
  <c r="AD46" i="10"/>
  <c r="AD44" i="10"/>
  <c r="S52" i="10"/>
  <c r="S44" i="10"/>
  <c r="S46" i="10"/>
  <c r="R52" i="10"/>
  <c r="R44" i="10"/>
  <c r="R46" i="10"/>
  <c r="AG21" i="10"/>
  <c r="AH14" i="10"/>
  <c r="Z23" i="10"/>
  <c r="Y24" i="10" s="1"/>
  <c r="Y23" i="10"/>
  <c r="V24" i="10" s="1"/>
  <c r="D44" i="10"/>
  <c r="D52" i="10"/>
  <c r="D46" i="10"/>
  <c r="AF44" i="10"/>
  <c r="AF52" i="10"/>
  <c r="AF46" i="10"/>
  <c r="L52" i="10"/>
  <c r="L44" i="10"/>
  <c r="L46" i="10"/>
  <c r="O26" i="10"/>
  <c r="O14" i="10" s="1"/>
  <c r="T16" i="10"/>
  <c r="X52" i="10"/>
  <c r="X44" i="10"/>
  <c r="X46" i="10"/>
  <c r="T46" i="10" l="1"/>
  <c r="F71" i="10"/>
  <c r="AA14" i="10"/>
  <c r="M46" i="10"/>
  <c r="F14" i="10"/>
  <c r="M71" i="10"/>
  <c r="T14" i="10"/>
  <c r="E75" i="9"/>
  <c r="AN65" i="9"/>
  <c r="AN64" i="9"/>
  <c r="AN63" i="9"/>
  <c r="AN62" i="9"/>
  <c r="AN61" i="9"/>
  <c r="AN60" i="9"/>
  <c r="AN59" i="9"/>
  <c r="AN58" i="9"/>
  <c r="AN57" i="9"/>
  <c r="AN56" i="9"/>
  <c r="F40" i="9"/>
  <c r="E34" i="9"/>
  <c r="D34" i="9"/>
  <c r="C34" i="9"/>
  <c r="B34" i="9"/>
  <c r="A34" i="9"/>
  <c r="L61" i="9" l="1"/>
  <c r="L67" i="9" s="1"/>
  <c r="I61" i="9"/>
  <c r="I67" i="9" s="1"/>
  <c r="K61" i="9"/>
  <c r="K67" i="9" s="1"/>
  <c r="J61" i="9"/>
  <c r="J67" i="9" s="1"/>
  <c r="H61" i="9"/>
  <c r="H67" i="9" s="1"/>
  <c r="F65" i="9"/>
  <c r="M40" i="9"/>
  <c r="T40" i="9"/>
  <c r="AA40" i="9"/>
  <c r="AH40" i="9"/>
  <c r="AN40" i="9"/>
  <c r="AN39" i="9"/>
  <c r="AN38" i="9"/>
  <c r="AN37" i="9"/>
  <c r="AN36" i="9"/>
  <c r="AN35" i="9"/>
  <c r="AN34" i="9"/>
  <c r="AG34" i="9"/>
  <c r="AF34" i="9"/>
  <c r="AE34" i="9"/>
  <c r="AD34" i="9"/>
  <c r="AC34" i="9"/>
  <c r="Z34" i="9"/>
  <c r="Y34" i="9"/>
  <c r="X34" i="9"/>
  <c r="W34" i="9"/>
  <c r="V34" i="9"/>
  <c r="S34" i="9"/>
  <c r="R34" i="9"/>
  <c r="Q34" i="9"/>
  <c r="P34" i="9"/>
  <c r="O34" i="9"/>
  <c r="L34" i="9"/>
  <c r="K34" i="9"/>
  <c r="J34" i="9"/>
  <c r="I34" i="9"/>
  <c r="H34" i="9"/>
  <c r="E59" i="9"/>
  <c r="E61" i="9" s="1"/>
  <c r="E67" i="9" s="1"/>
  <c r="D59" i="9"/>
  <c r="D61" i="9" s="1"/>
  <c r="D67" i="9" s="1"/>
  <c r="C59" i="9"/>
  <c r="C61" i="9" s="1"/>
  <c r="C67" i="9" s="1"/>
  <c r="B59" i="9"/>
  <c r="B61" i="9" s="1"/>
  <c r="B67" i="9" s="1"/>
  <c r="AN33" i="9"/>
  <c r="AN32" i="9"/>
  <c r="AN31" i="9"/>
  <c r="AR15" i="9"/>
  <c r="AR14" i="9"/>
  <c r="AR13" i="9"/>
  <c r="AR12" i="9"/>
  <c r="AR11" i="9"/>
  <c r="AR10" i="9"/>
  <c r="AR5" i="9"/>
  <c r="AC36" i="9" l="1"/>
  <c r="AC42" i="9" s="1"/>
  <c r="AG36" i="9"/>
  <c r="AG42" i="9" s="1"/>
  <c r="B36" i="9"/>
  <c r="B42" i="9" s="1"/>
  <c r="H36" i="9"/>
  <c r="H42" i="9" s="1"/>
  <c r="L36" i="9"/>
  <c r="L42" i="9" s="1"/>
  <c r="R36" i="9"/>
  <c r="R42" i="9" s="1"/>
  <c r="X36" i="9"/>
  <c r="X42" i="9" s="1"/>
  <c r="C36" i="9"/>
  <c r="C42" i="9" s="1"/>
  <c r="I36" i="9"/>
  <c r="I42" i="9" s="1"/>
  <c r="O36" i="9"/>
  <c r="O42" i="9" s="1"/>
  <c r="S36" i="9"/>
  <c r="S42" i="9" s="1"/>
  <c r="Y36" i="9"/>
  <c r="Y42" i="9" s="1"/>
  <c r="D36" i="9"/>
  <c r="D42" i="9" s="1"/>
  <c r="J36" i="9"/>
  <c r="J42" i="9" s="1"/>
  <c r="P36" i="9"/>
  <c r="P42" i="9" s="1"/>
  <c r="V36" i="9"/>
  <c r="V42" i="9" s="1"/>
  <c r="Z36" i="9"/>
  <c r="Z42" i="9" s="1"/>
  <c r="A36" i="9"/>
  <c r="A42" i="9" s="1"/>
  <c r="E36" i="9"/>
  <c r="E42" i="9" s="1"/>
  <c r="K36" i="9"/>
  <c r="K42" i="9" s="1"/>
  <c r="Q36" i="9"/>
  <c r="Q42" i="9" s="1"/>
  <c r="W36" i="9"/>
  <c r="W42" i="9" s="1"/>
  <c r="AE36" i="9"/>
  <c r="AE42" i="9" s="1"/>
  <c r="AF36" i="9"/>
  <c r="AF42" i="9" s="1"/>
  <c r="AD36" i="9"/>
  <c r="AD42" i="9" s="1"/>
  <c r="L63" i="9"/>
  <c r="J63" i="9"/>
  <c r="I63" i="9"/>
  <c r="K63" i="9"/>
  <c r="H63" i="9"/>
  <c r="A73" i="9"/>
  <c r="D73" i="9"/>
  <c r="E73" i="9"/>
  <c r="C73" i="9"/>
  <c r="Z8" i="9"/>
  <c r="Y8" i="9"/>
  <c r="X8" i="9"/>
  <c r="W8" i="9"/>
  <c r="V8" i="9"/>
  <c r="S8" i="9"/>
  <c r="R8" i="9"/>
  <c r="Q8" i="9"/>
  <c r="P8" i="9"/>
  <c r="O8" i="9"/>
  <c r="AG8" i="9"/>
  <c r="AF8" i="9"/>
  <c r="AE8" i="9"/>
  <c r="AD8" i="9"/>
  <c r="AC8" i="9"/>
  <c r="AN14" i="9"/>
  <c r="AN13" i="9"/>
  <c r="AN12" i="9"/>
  <c r="AN11" i="9"/>
  <c r="AN10" i="9"/>
  <c r="AN9" i="9"/>
  <c r="AN8" i="9"/>
  <c r="AN7" i="9"/>
  <c r="AN6" i="9"/>
  <c r="AN5" i="9"/>
  <c r="Q38" i="9" l="1"/>
  <c r="K38" i="9"/>
  <c r="E44" i="9"/>
  <c r="V38" i="9"/>
  <c r="H38" i="9"/>
  <c r="R44" i="9"/>
  <c r="R52" i="9"/>
  <c r="P44" i="9"/>
  <c r="O44" i="9"/>
  <c r="K44" i="9"/>
  <c r="S44" i="9"/>
  <c r="S52" i="9"/>
  <c r="AD10" i="9"/>
  <c r="AD26" i="9" s="1"/>
  <c r="AD14" i="9" s="1"/>
  <c r="X10" i="9"/>
  <c r="X16" i="9" s="1"/>
  <c r="Q10" i="9"/>
  <c r="Q26" i="9" s="1"/>
  <c r="K10" i="9"/>
  <c r="K16" i="9" s="1"/>
  <c r="K26" i="9" s="1"/>
  <c r="K14" i="9" s="1"/>
  <c r="E10" i="9"/>
  <c r="A10" i="9"/>
  <c r="AC10" i="9"/>
  <c r="W10" i="9"/>
  <c r="P10" i="9"/>
  <c r="P26" i="9" s="1"/>
  <c r="J10" i="9"/>
  <c r="D10" i="9"/>
  <c r="B10" i="9"/>
  <c r="AG10" i="9"/>
  <c r="AG26" i="9" s="1"/>
  <c r="AG14" i="9" s="1"/>
  <c r="Z10" i="9"/>
  <c r="V10" i="9"/>
  <c r="O10" i="9"/>
  <c r="I10" i="9"/>
  <c r="C10" i="9"/>
  <c r="AE10" i="9"/>
  <c r="AE26" i="9" s="1"/>
  <c r="AE14" i="9" s="1"/>
  <c r="Y10" i="9"/>
  <c r="Y16" i="9" s="1"/>
  <c r="S10" i="9"/>
  <c r="S26" i="9" s="1"/>
  <c r="L10" i="9"/>
  <c r="H10" i="9"/>
  <c r="AG38" i="9"/>
  <c r="L44" i="9"/>
  <c r="A52" i="9"/>
  <c r="A44" i="9"/>
  <c r="B44" i="9"/>
  <c r="B52" i="9"/>
  <c r="C44" i="9"/>
  <c r="I44" i="9"/>
  <c r="AC38" i="9"/>
  <c r="H44" i="9"/>
  <c r="D44" i="9"/>
  <c r="W44" i="9"/>
  <c r="V44" i="9"/>
  <c r="W38" i="9"/>
  <c r="P38" i="9"/>
  <c r="AF38" i="9"/>
  <c r="X44" i="9"/>
  <c r="Z44" i="9"/>
  <c r="Y44" i="9"/>
  <c r="Q44" i="9"/>
  <c r="J44" i="9"/>
  <c r="B71" i="9"/>
  <c r="B77" i="9"/>
  <c r="C71" i="9"/>
  <c r="C77" i="9"/>
  <c r="E46" i="9"/>
  <c r="E52" i="9"/>
  <c r="D46" i="9"/>
  <c r="D52" i="9"/>
  <c r="B46" i="9"/>
  <c r="C46" i="9"/>
  <c r="C52" i="9"/>
  <c r="A46" i="9"/>
  <c r="K69" i="9"/>
  <c r="K71" i="9"/>
  <c r="J69" i="9"/>
  <c r="J71" i="9"/>
  <c r="E12" i="9"/>
  <c r="L69" i="9"/>
  <c r="L71" i="9"/>
  <c r="M67" i="9"/>
  <c r="M69" i="9" s="1"/>
  <c r="H69" i="9"/>
  <c r="H71" i="9"/>
  <c r="I71" i="9"/>
  <c r="I69" i="9"/>
  <c r="R46" i="9"/>
  <c r="AF48" i="9"/>
  <c r="B73" i="9"/>
  <c r="D74" i="9" s="1"/>
  <c r="AF52" i="9"/>
  <c r="R38" i="9"/>
  <c r="E63" i="9"/>
  <c r="E77" i="9"/>
  <c r="D63" i="9"/>
  <c r="R48" i="9"/>
  <c r="J48" i="9"/>
  <c r="J38" i="9"/>
  <c r="L48" i="9"/>
  <c r="L38" i="9"/>
  <c r="O48" i="9"/>
  <c r="O38" i="9"/>
  <c r="S48" i="9"/>
  <c r="S38" i="9"/>
  <c r="I48" i="9"/>
  <c r="I38" i="9"/>
  <c r="Z48" i="9"/>
  <c r="Z38" i="9"/>
  <c r="X48" i="9"/>
  <c r="X38" i="9"/>
  <c r="Y48" i="9"/>
  <c r="Y38" i="9"/>
  <c r="AD48" i="9"/>
  <c r="AD38" i="9"/>
  <c r="B63" i="9"/>
  <c r="AE48" i="9"/>
  <c r="AE38" i="9"/>
  <c r="C63" i="9"/>
  <c r="V48" i="9"/>
  <c r="V52" i="9"/>
  <c r="AG52" i="9"/>
  <c r="Q52" i="9"/>
  <c r="H52" i="9"/>
  <c r="Q48" i="9"/>
  <c r="K52" i="9"/>
  <c r="I52" i="9"/>
  <c r="W48" i="9"/>
  <c r="L52" i="9"/>
  <c r="C69" i="9"/>
  <c r="AG48" i="9"/>
  <c r="P52" i="9"/>
  <c r="AE52" i="9"/>
  <c r="P48" i="9"/>
  <c r="K48" i="9"/>
  <c r="J52" i="9"/>
  <c r="AD52" i="9"/>
  <c r="H48" i="9"/>
  <c r="AC48" i="9"/>
  <c r="R12" i="9"/>
  <c r="AF22" i="9"/>
  <c r="L26" i="9" l="1"/>
  <c r="L14" i="9" s="1"/>
  <c r="C16" i="9"/>
  <c r="C26" i="9" s="1"/>
  <c r="C14" i="9" s="1"/>
  <c r="J16" i="9"/>
  <c r="J26" i="9" s="1"/>
  <c r="J14" i="9" s="1"/>
  <c r="A16" i="9"/>
  <c r="B16" i="9"/>
  <c r="B26" i="9" s="1"/>
  <c r="B14" i="9" s="1"/>
  <c r="W16" i="9"/>
  <c r="W26" i="9" s="1"/>
  <c r="W14" i="9" s="1"/>
  <c r="Z16" i="9"/>
  <c r="Z26" i="9" s="1"/>
  <c r="Z14" i="9" s="1"/>
  <c r="I16" i="9"/>
  <c r="I26" i="9" s="1"/>
  <c r="I14" i="9" s="1"/>
  <c r="E16" i="9"/>
  <c r="E26" i="9" s="1"/>
  <c r="E14" i="9" s="1"/>
  <c r="H26" i="9"/>
  <c r="H14" i="9" s="1"/>
  <c r="V16" i="9"/>
  <c r="D16" i="9"/>
  <c r="D26" i="9" s="1"/>
  <c r="D14" i="9" s="1"/>
  <c r="AC26" i="9"/>
  <c r="AC14" i="9" s="1"/>
  <c r="AI14" i="9" s="1"/>
  <c r="X26" i="9"/>
  <c r="X14" i="9" s="1"/>
  <c r="Y26" i="9"/>
  <c r="Y14" i="9" s="1"/>
  <c r="Z12" i="9"/>
  <c r="C12" i="9"/>
  <c r="Z22" i="9"/>
  <c r="A22" i="9"/>
  <c r="AF18" i="9"/>
  <c r="AF20" i="9"/>
  <c r="K20" i="9"/>
  <c r="K18" i="9"/>
  <c r="F46" i="9"/>
  <c r="D71" i="9"/>
  <c r="D77" i="9"/>
  <c r="M71" i="9"/>
  <c r="O46" i="9"/>
  <c r="O52" i="9"/>
  <c r="X46" i="9"/>
  <c r="X52" i="9"/>
  <c r="W46" i="9"/>
  <c r="W52" i="9"/>
  <c r="Z46" i="9"/>
  <c r="Z52" i="9"/>
  <c r="Y46" i="9"/>
  <c r="Y52" i="9"/>
  <c r="AC46" i="9"/>
  <c r="AC52" i="9"/>
  <c r="R14" i="9"/>
  <c r="D12" i="9"/>
  <c r="E69" i="9"/>
  <c r="E71" i="9"/>
  <c r="AF46" i="9"/>
  <c r="AD44" i="9"/>
  <c r="AD46" i="9"/>
  <c r="AE44" i="9"/>
  <c r="AE46" i="9"/>
  <c r="L46" i="9"/>
  <c r="S46" i="9"/>
  <c r="H46" i="9"/>
  <c r="J46" i="9"/>
  <c r="P46" i="9"/>
  <c r="K46" i="9"/>
  <c r="Q46" i="9"/>
  <c r="V46" i="9"/>
  <c r="I46" i="9"/>
  <c r="AG46" i="9"/>
  <c r="E72" i="9"/>
  <c r="L22" i="9"/>
  <c r="D69" i="9"/>
  <c r="E74" i="9"/>
  <c r="AF44" i="9"/>
  <c r="D38" i="9"/>
  <c r="D48" i="9"/>
  <c r="Z49" i="9"/>
  <c r="Y50" i="9" s="1"/>
  <c r="B38" i="9"/>
  <c r="B48" i="9"/>
  <c r="C38" i="9"/>
  <c r="C48" i="9"/>
  <c r="A38" i="9"/>
  <c r="A48" i="9"/>
  <c r="E38" i="9"/>
  <c r="E48" i="9"/>
  <c r="AA44" i="9"/>
  <c r="AA42" i="9"/>
  <c r="F67" i="9"/>
  <c r="F69" i="9" s="1"/>
  <c r="M42" i="9"/>
  <c r="M44" i="9" s="1"/>
  <c r="T42" i="9"/>
  <c r="T44" i="9" s="1"/>
  <c r="V12" i="9"/>
  <c r="AH44" i="9"/>
  <c r="AH42" i="9"/>
  <c r="W12" i="9"/>
  <c r="A12" i="9"/>
  <c r="W22" i="9"/>
  <c r="S49" i="9"/>
  <c r="R50" i="9" s="1"/>
  <c r="AG44" i="9"/>
  <c r="R49" i="9"/>
  <c r="O50" i="9" s="1"/>
  <c r="AG49" i="9"/>
  <c r="AF50" i="9" s="1"/>
  <c r="AF49" i="9"/>
  <c r="AC50" i="9" s="1"/>
  <c r="S47" i="9"/>
  <c r="Y49" i="9"/>
  <c r="V50" i="9" s="1"/>
  <c r="B69" i="9"/>
  <c r="B75" i="9"/>
  <c r="Z47" i="9"/>
  <c r="AC44" i="9"/>
  <c r="AG47" i="9"/>
  <c r="L47" i="9"/>
  <c r="L49" i="9"/>
  <c r="K50" i="9" s="1"/>
  <c r="K49" i="9"/>
  <c r="H50" i="9" s="1"/>
  <c r="I12" i="9"/>
  <c r="I22" i="9"/>
  <c r="V22" i="9"/>
  <c r="D22" i="9"/>
  <c r="K12" i="9"/>
  <c r="AC22" i="9"/>
  <c r="B12" i="9"/>
  <c r="X12" i="9"/>
  <c r="AD22" i="9"/>
  <c r="O12" i="9"/>
  <c r="Q12" i="9"/>
  <c r="Q14" i="9"/>
  <c r="L12" i="9"/>
  <c r="Y12" i="9"/>
  <c r="X22" i="9"/>
  <c r="AE22" i="9"/>
  <c r="P22" i="9"/>
  <c r="P14" i="9"/>
  <c r="J12" i="9"/>
  <c r="E22" i="9"/>
  <c r="AG22" i="9"/>
  <c r="S22" i="9"/>
  <c r="S14" i="9"/>
  <c r="H12" i="9"/>
  <c r="P12" i="9"/>
  <c r="J22" i="9"/>
  <c r="Y22" i="9"/>
  <c r="H22" i="9"/>
  <c r="K22" i="9"/>
  <c r="S12" i="9"/>
  <c r="Q22" i="9"/>
  <c r="C22" i="9"/>
  <c r="B22" i="9"/>
  <c r="O22" i="9"/>
  <c r="R22" i="9"/>
  <c r="AF12" i="9"/>
  <c r="AE12" i="9"/>
  <c r="AC12" i="9"/>
  <c r="AG12" i="9"/>
  <c r="AD12" i="9"/>
  <c r="C94" i="8"/>
  <c r="M8" i="8"/>
  <c r="H20" i="9" l="1"/>
  <c r="N14" i="9"/>
  <c r="H18" i="9"/>
  <c r="I20" i="9"/>
  <c r="I18" i="9"/>
  <c r="L20" i="9"/>
  <c r="L18" i="9"/>
  <c r="J18" i="9"/>
  <c r="J20" i="9"/>
  <c r="F16" i="9"/>
  <c r="V26" i="9"/>
  <c r="V14" i="9" s="1"/>
  <c r="A26" i="9"/>
  <c r="A14" i="9" s="1"/>
  <c r="O26" i="9"/>
  <c r="O14" i="9" s="1"/>
  <c r="Y20" i="9"/>
  <c r="Y18" i="9"/>
  <c r="X18" i="9"/>
  <c r="X20" i="9"/>
  <c r="Z20" i="9"/>
  <c r="Z18" i="9"/>
  <c r="AE18" i="9"/>
  <c r="AE20" i="9"/>
  <c r="C18" i="9"/>
  <c r="C20" i="9"/>
  <c r="R18" i="9"/>
  <c r="R20" i="9"/>
  <c r="AG18" i="9"/>
  <c r="AG20" i="9"/>
  <c r="Q20" i="9"/>
  <c r="Q18" i="9"/>
  <c r="AD18" i="9"/>
  <c r="AD20" i="9"/>
  <c r="W20" i="9"/>
  <c r="W18" i="9"/>
  <c r="S18" i="9"/>
  <c r="S20" i="9"/>
  <c r="E20" i="9"/>
  <c r="E18" i="9"/>
  <c r="B18" i="9"/>
  <c r="B20" i="9"/>
  <c r="P20" i="9"/>
  <c r="P18" i="9"/>
  <c r="AC18" i="9"/>
  <c r="AC20" i="9"/>
  <c r="D18" i="9"/>
  <c r="D20" i="9"/>
  <c r="F71" i="9"/>
  <c r="AA46" i="9"/>
  <c r="T46" i="9"/>
  <c r="M46" i="9"/>
  <c r="AH46" i="9"/>
  <c r="D49" i="9"/>
  <c r="A50" i="9" s="1"/>
  <c r="E49" i="9"/>
  <c r="D50" i="9" s="1"/>
  <c r="F42" i="9"/>
  <c r="F44" i="9" s="1"/>
  <c r="E47" i="9"/>
  <c r="Z23" i="9"/>
  <c r="Y24" i="9" s="1"/>
  <c r="Y23" i="9"/>
  <c r="V24" i="9" s="1"/>
  <c r="L23" i="9"/>
  <c r="K24" i="9" s="1"/>
  <c r="K23" i="9"/>
  <c r="H24" i="9" s="1"/>
  <c r="E23" i="9"/>
  <c r="D24" i="9" s="1"/>
  <c r="S23" i="9"/>
  <c r="R24" i="9" s="1"/>
  <c r="R23" i="9"/>
  <c r="O24" i="9" s="1"/>
  <c r="D23" i="9"/>
  <c r="A24" i="9" s="1"/>
  <c r="AF23" i="9"/>
  <c r="AC24" i="9" s="1"/>
  <c r="AG23" i="9"/>
  <c r="AF24" i="9" s="1"/>
  <c r="AV103" i="8"/>
  <c r="AV94" i="8"/>
  <c r="BE103" i="8"/>
  <c r="AM94" i="8"/>
  <c r="U103" i="8"/>
  <c r="L94" i="8"/>
  <c r="AD103" i="8"/>
  <c r="U94" i="8"/>
  <c r="AM103" i="8"/>
  <c r="BE94" i="8"/>
  <c r="C95" i="8"/>
  <c r="F95" i="8" s="1"/>
  <c r="Q104" i="8" s="1"/>
  <c r="AD94" i="8"/>
  <c r="L103" i="8"/>
  <c r="F94" i="8"/>
  <c r="D94" i="8"/>
  <c r="X94" i="8" s="1"/>
  <c r="AG94" i="8" s="1"/>
  <c r="A20" i="9" l="1"/>
  <c r="G14" i="9"/>
  <c r="V20" i="9"/>
  <c r="AB14" i="9"/>
  <c r="O18" i="9"/>
  <c r="T18" i="9" s="1"/>
  <c r="U14" i="9"/>
  <c r="V18" i="9"/>
  <c r="M18" i="9"/>
  <c r="A18" i="9"/>
  <c r="F18" i="9" s="1"/>
  <c r="M20" i="9"/>
  <c r="AA18" i="9"/>
  <c r="AA20" i="9"/>
  <c r="O20" i="9"/>
  <c r="T20" i="9" s="1"/>
  <c r="AH20" i="9"/>
  <c r="AH18" i="9"/>
  <c r="AA14" i="9"/>
  <c r="M14" i="9"/>
  <c r="AP94" i="8"/>
  <c r="V104" i="8"/>
  <c r="AE104" i="8" s="1"/>
  <c r="Y94" i="8"/>
  <c r="AH94" i="8" s="1"/>
  <c r="Z104" i="8"/>
  <c r="AI104" i="8" s="1"/>
  <c r="AA94" i="8"/>
  <c r="AJ94" i="8" s="1"/>
  <c r="AM104" i="8"/>
  <c r="BE95" i="8"/>
  <c r="U95" i="8"/>
  <c r="AD104" i="8"/>
  <c r="L95" i="8"/>
  <c r="BE104" i="8"/>
  <c r="U104" i="8"/>
  <c r="AM95" i="8"/>
  <c r="AD95" i="8"/>
  <c r="C96" i="8"/>
  <c r="AV95" i="8"/>
  <c r="AV104" i="8"/>
  <c r="L104" i="8"/>
  <c r="D95" i="8"/>
  <c r="AW95" i="8" s="1"/>
  <c r="M104" i="8"/>
  <c r="W94" i="8"/>
  <c r="AF94" i="8" s="1"/>
  <c r="AB94" i="8"/>
  <c r="AK94" i="8" s="1"/>
  <c r="R95" i="8"/>
  <c r="BA95" i="8"/>
  <c r="AA95" i="8"/>
  <c r="AJ95" i="8" s="1"/>
  <c r="X95" i="8"/>
  <c r="AG95" i="8" s="1"/>
  <c r="BA104" i="8"/>
  <c r="AW104" i="8"/>
  <c r="AZ104" i="8"/>
  <c r="BC104" i="8"/>
  <c r="AY104" i="8"/>
  <c r="BB104" i="8"/>
  <c r="AX104" i="8"/>
  <c r="N104" i="8"/>
  <c r="R104" i="8"/>
  <c r="W104" i="8"/>
  <c r="AF104" i="8" s="1"/>
  <c r="AA104" i="8"/>
  <c r="AJ104" i="8" s="1"/>
  <c r="Y95" i="8"/>
  <c r="AH95" i="8" s="1"/>
  <c r="O104" i="8"/>
  <c r="S104" i="8"/>
  <c r="X104" i="8"/>
  <c r="AG104" i="8" s="1"/>
  <c r="AB104" i="8"/>
  <c r="AK104" i="8" s="1"/>
  <c r="V95" i="8"/>
  <c r="AE95" i="8" s="1"/>
  <c r="P104" i="8"/>
  <c r="Y104" i="8"/>
  <c r="AH104" i="8" s="1"/>
  <c r="W95" i="8"/>
  <c r="AF95" i="8" s="1"/>
  <c r="BC103" i="8"/>
  <c r="AY103" i="8"/>
  <c r="BB103" i="8"/>
  <c r="AX103" i="8"/>
  <c r="BA103" i="8"/>
  <c r="AW103" i="8"/>
  <c r="AZ103" i="8"/>
  <c r="Q103" i="8"/>
  <c r="W103" i="8"/>
  <c r="AF103" i="8" s="1"/>
  <c r="AA103" i="8"/>
  <c r="AJ103" i="8" s="1"/>
  <c r="N103" i="8"/>
  <c r="R103" i="8"/>
  <c r="X103" i="8"/>
  <c r="AG103" i="8" s="1"/>
  <c r="AB103" i="8"/>
  <c r="AK103" i="8" s="1"/>
  <c r="O103" i="8"/>
  <c r="S103" i="8"/>
  <c r="Y103" i="8"/>
  <c r="AH103" i="8" s="1"/>
  <c r="BB94" i="8"/>
  <c r="AX94" i="8"/>
  <c r="BA94" i="8"/>
  <c r="AW94" i="8"/>
  <c r="AZ94" i="8"/>
  <c r="BC94" i="8"/>
  <c r="AY94" i="8"/>
  <c r="P103" i="8"/>
  <c r="V103" i="8"/>
  <c r="AE103" i="8" s="1"/>
  <c r="Z103" i="8"/>
  <c r="AI103" i="8" s="1"/>
  <c r="V94" i="8"/>
  <c r="AE94" i="8" s="1"/>
  <c r="Z94" i="8"/>
  <c r="AI94" i="8" s="1"/>
  <c r="S95" i="8"/>
  <c r="M95" i="8"/>
  <c r="Q95" i="8"/>
  <c r="M24" i="8"/>
  <c r="R37" i="8" s="1"/>
  <c r="M40" i="8"/>
  <c r="N53" i="8" s="1"/>
  <c r="M56" i="8"/>
  <c r="M72" i="8"/>
  <c r="R21" i="8"/>
  <c r="M103" i="8"/>
  <c r="S94" i="8"/>
  <c r="R94" i="8"/>
  <c r="Q94" i="8"/>
  <c r="P94" i="8"/>
  <c r="O94" i="8"/>
  <c r="BH94" i="8" s="1"/>
  <c r="N94" i="8"/>
  <c r="M94" i="8"/>
  <c r="BC95" i="8" l="1"/>
  <c r="AG21" i="9"/>
  <c r="AH14" i="9"/>
  <c r="F14" i="9"/>
  <c r="T14" i="9"/>
  <c r="F20" i="9"/>
  <c r="N95" i="8"/>
  <c r="P95" i="8"/>
  <c r="BI95" i="8" s="1"/>
  <c r="AY95" i="8"/>
  <c r="AN103" i="8"/>
  <c r="BF103" i="8"/>
  <c r="AS103" i="8"/>
  <c r="BK103" i="8"/>
  <c r="AQ104" i="8"/>
  <c r="BI104" i="8"/>
  <c r="AQ95" i="8"/>
  <c r="AP95" i="8"/>
  <c r="AR104" i="8"/>
  <c r="BJ104" i="8"/>
  <c r="AR94" i="8"/>
  <c r="BJ94" i="8"/>
  <c r="AQ103" i="8"/>
  <c r="BI103" i="8"/>
  <c r="AP103" i="8"/>
  <c r="BH103" i="8"/>
  <c r="AO103" i="8"/>
  <c r="BG103" i="8"/>
  <c r="AP104" i="8"/>
  <c r="BH104" i="8"/>
  <c r="AS104" i="8"/>
  <c r="BK104" i="8"/>
  <c r="AS95" i="8"/>
  <c r="BK95" i="8"/>
  <c r="AQ94" i="8"/>
  <c r="BI94" i="8"/>
  <c r="O95" i="8"/>
  <c r="BH95" i="8" s="1"/>
  <c r="AN94" i="8"/>
  <c r="BF94" i="8"/>
  <c r="AB95" i="8"/>
  <c r="AK95" i="8" s="1"/>
  <c r="Z95" i="8"/>
  <c r="AI95" i="8" s="1"/>
  <c r="AO104" i="8"/>
  <c r="BG104" i="8"/>
  <c r="AX95" i="8"/>
  <c r="AZ95" i="8"/>
  <c r="AT94" i="8"/>
  <c r="BL94" i="8"/>
  <c r="BF104" i="8"/>
  <c r="AT103" i="8"/>
  <c r="BL103" i="8"/>
  <c r="AT104" i="8"/>
  <c r="BL104" i="8"/>
  <c r="AR103" i="8"/>
  <c r="BJ103" i="8"/>
  <c r="AO95" i="8"/>
  <c r="BG95" i="8"/>
  <c r="AN95" i="8"/>
  <c r="BF95" i="8"/>
  <c r="BB95" i="8"/>
  <c r="AO94" i="8"/>
  <c r="BG94" i="8"/>
  <c r="AS94" i="8"/>
  <c r="BK94" i="8"/>
  <c r="AN104" i="8"/>
  <c r="C97" i="8"/>
  <c r="AD105" i="8"/>
  <c r="AV96" i="8"/>
  <c r="L96" i="8"/>
  <c r="BE105" i="8"/>
  <c r="AM96" i="8"/>
  <c r="AV105" i="8"/>
  <c r="L105" i="8"/>
  <c r="AD96" i="8"/>
  <c r="AM105" i="8"/>
  <c r="BE96" i="8"/>
  <c r="U105" i="8"/>
  <c r="U96" i="8"/>
  <c r="F96" i="8"/>
  <c r="D96" i="8"/>
  <c r="N63" i="8"/>
  <c r="V56" i="8"/>
  <c r="AE56" i="8" s="1"/>
  <c r="AN56" i="8" s="1"/>
  <c r="AW56" i="8" s="1"/>
  <c r="BF56" i="8" s="1"/>
  <c r="BO56" i="8" s="1"/>
  <c r="S33" i="8"/>
  <c r="S60" i="8"/>
  <c r="R36" i="8"/>
  <c r="Q27" i="8"/>
  <c r="M31" i="8"/>
  <c r="P34" i="8"/>
  <c r="R28" i="8"/>
  <c r="Q31" i="8"/>
  <c r="S37" i="8"/>
  <c r="M27" i="8"/>
  <c r="O29" i="8"/>
  <c r="N32" i="8"/>
  <c r="Q35" i="8"/>
  <c r="O27" i="8"/>
  <c r="S29" i="8"/>
  <c r="O33" i="8"/>
  <c r="N36" i="8"/>
  <c r="N28" i="8"/>
  <c r="P30" i="8"/>
  <c r="R32" i="8"/>
  <c r="M35" i="8"/>
  <c r="O37" i="8"/>
  <c r="Q85" i="8"/>
  <c r="V72" i="8"/>
  <c r="AE72" i="8" s="1"/>
  <c r="AN72" i="8" s="1"/>
  <c r="AW72" i="8" s="1"/>
  <c r="BF72" i="8" s="1"/>
  <c r="BO72" i="8" s="1"/>
  <c r="O43" i="8"/>
  <c r="S43" i="8"/>
  <c r="P44" i="8"/>
  <c r="M45" i="8"/>
  <c r="Q45" i="8"/>
  <c r="N46" i="8"/>
  <c r="R46" i="8"/>
  <c r="O47" i="8"/>
  <c r="S47" i="8"/>
  <c r="P48" i="8"/>
  <c r="M49" i="8"/>
  <c r="Q49" i="8"/>
  <c r="N50" i="8"/>
  <c r="R50" i="8"/>
  <c r="O51" i="8"/>
  <c r="S51" i="8"/>
  <c r="P52" i="8"/>
  <c r="M53" i="8"/>
  <c r="S53" i="8"/>
  <c r="P69" i="8"/>
  <c r="N27" i="8"/>
  <c r="R27" i="8"/>
  <c r="O28" i="8"/>
  <c r="S28" i="8"/>
  <c r="P29" i="8"/>
  <c r="M30" i="8"/>
  <c r="Q30" i="8"/>
  <c r="N31" i="8"/>
  <c r="R31" i="8"/>
  <c r="O32" i="8"/>
  <c r="S32" i="8"/>
  <c r="P33" i="8"/>
  <c r="M34" i="8"/>
  <c r="Q34" i="8"/>
  <c r="N35" i="8"/>
  <c r="R35" i="8"/>
  <c r="O36" i="8"/>
  <c r="S36" i="8"/>
  <c r="P37" i="8"/>
  <c r="P43" i="8"/>
  <c r="M44" i="8"/>
  <c r="Q44" i="8"/>
  <c r="N45" i="8"/>
  <c r="R45" i="8"/>
  <c r="O46" i="8"/>
  <c r="S46" i="8"/>
  <c r="P47" i="8"/>
  <c r="M48" i="8"/>
  <c r="Q48" i="8"/>
  <c r="N49" i="8"/>
  <c r="R49" i="8"/>
  <c r="O50" i="8"/>
  <c r="S50" i="8"/>
  <c r="P51" i="8"/>
  <c r="M52" i="8"/>
  <c r="Q52" i="8"/>
  <c r="Q53" i="8"/>
  <c r="P53" i="8"/>
  <c r="S27" i="8"/>
  <c r="P28" i="8"/>
  <c r="M29" i="8"/>
  <c r="Q29" i="8"/>
  <c r="N30" i="8"/>
  <c r="R30" i="8"/>
  <c r="O31" i="8"/>
  <c r="S31" i="8"/>
  <c r="P32" i="8"/>
  <c r="M33" i="8"/>
  <c r="Q33" i="8"/>
  <c r="N34" i="8"/>
  <c r="R34" i="8"/>
  <c r="O35" i="8"/>
  <c r="S35" i="8"/>
  <c r="P36" i="8"/>
  <c r="M37" i="8"/>
  <c r="Q37" i="8"/>
  <c r="M43" i="8"/>
  <c r="Q43" i="8"/>
  <c r="N44" i="8"/>
  <c r="R44" i="8"/>
  <c r="O45" i="8"/>
  <c r="S45" i="8"/>
  <c r="P46" i="8"/>
  <c r="M47" i="8"/>
  <c r="Q47" i="8"/>
  <c r="N48" i="8"/>
  <c r="R48" i="8"/>
  <c r="O49" i="8"/>
  <c r="S49" i="8"/>
  <c r="P50" i="8"/>
  <c r="M51" i="8"/>
  <c r="Q51" i="8"/>
  <c r="N52" i="8"/>
  <c r="R52" i="8"/>
  <c r="O53" i="8"/>
  <c r="V40" i="8"/>
  <c r="AE40" i="8" s="1"/>
  <c r="AN40" i="8" s="1"/>
  <c r="AW40" i="8" s="1"/>
  <c r="BF40" i="8" s="1"/>
  <c r="BO40" i="8" s="1"/>
  <c r="P27" i="8"/>
  <c r="M28" i="8"/>
  <c r="Q28" i="8"/>
  <c r="N29" i="8"/>
  <c r="R29" i="8"/>
  <c r="O30" i="8"/>
  <c r="S30" i="8"/>
  <c r="P31" i="8"/>
  <c r="M32" i="8"/>
  <c r="Q32" i="8"/>
  <c r="N33" i="8"/>
  <c r="R33" i="8"/>
  <c r="O34" i="8"/>
  <c r="S34" i="8"/>
  <c r="P35" i="8"/>
  <c r="M36" i="8"/>
  <c r="Q36" i="8"/>
  <c r="N37" i="8"/>
  <c r="N43" i="8"/>
  <c r="R43" i="8"/>
  <c r="AA43" i="8" s="1"/>
  <c r="O44" i="8"/>
  <c r="S44" i="8"/>
  <c r="P45" i="8"/>
  <c r="M46" i="8"/>
  <c r="V46" i="8" s="1"/>
  <c r="Q46" i="8"/>
  <c r="N47" i="8"/>
  <c r="R47" i="8"/>
  <c r="O48" i="8"/>
  <c r="X48" i="8" s="1"/>
  <c r="S48" i="8"/>
  <c r="P49" i="8"/>
  <c r="M50" i="8"/>
  <c r="Q50" i="8"/>
  <c r="Z50" i="8" s="1"/>
  <c r="N51" i="8"/>
  <c r="R51" i="8"/>
  <c r="O52" i="8"/>
  <c r="S52" i="8"/>
  <c r="AB52" i="8" s="1"/>
  <c r="R53" i="8"/>
  <c r="P65" i="8"/>
  <c r="Q59" i="8"/>
  <c r="P66" i="8"/>
  <c r="S61" i="8"/>
  <c r="R67" i="8"/>
  <c r="R59" i="8"/>
  <c r="N64" i="8"/>
  <c r="R68" i="8"/>
  <c r="M19" i="8"/>
  <c r="S75" i="8"/>
  <c r="N12" i="8"/>
  <c r="O13" i="8"/>
  <c r="R16" i="8"/>
  <c r="P80" i="8"/>
  <c r="S17" i="8"/>
  <c r="Q76" i="8"/>
  <c r="R82" i="8"/>
  <c r="N60" i="8"/>
  <c r="M62" i="8"/>
  <c r="O64" i="8"/>
  <c r="Q66" i="8"/>
  <c r="S68" i="8"/>
  <c r="S78" i="8"/>
  <c r="P83" i="8"/>
  <c r="P14" i="8"/>
  <c r="O21" i="8"/>
  <c r="M59" i="8"/>
  <c r="R60" i="8"/>
  <c r="M63" i="8"/>
  <c r="O65" i="8"/>
  <c r="Q67" i="8"/>
  <c r="S69" i="8"/>
  <c r="M80" i="8"/>
  <c r="R85" i="8"/>
  <c r="R77" i="8"/>
  <c r="O82" i="8"/>
  <c r="M11" i="8"/>
  <c r="Q15" i="8"/>
  <c r="N20" i="8"/>
  <c r="Q11" i="8"/>
  <c r="R12" i="8"/>
  <c r="S13" i="8"/>
  <c r="M15" i="8"/>
  <c r="N16" i="8"/>
  <c r="O17" i="8"/>
  <c r="P18" i="8"/>
  <c r="Q19" i="8"/>
  <c r="R20" i="8"/>
  <c r="S21" i="8"/>
  <c r="P75" i="8"/>
  <c r="N78" i="8"/>
  <c r="N81" i="8"/>
  <c r="Q84" i="8"/>
  <c r="R11" i="8"/>
  <c r="S12" i="8"/>
  <c r="M14" i="8"/>
  <c r="N15" i="8"/>
  <c r="O16" i="8"/>
  <c r="P17" i="8"/>
  <c r="Q18" i="8"/>
  <c r="R19" i="8"/>
  <c r="S20" i="8"/>
  <c r="V8" i="8"/>
  <c r="AE8" i="8" s="1"/>
  <c r="N11" i="8"/>
  <c r="O12" i="8"/>
  <c r="P13" i="8"/>
  <c r="Q14" i="8"/>
  <c r="R15" i="8"/>
  <c r="S16" i="8"/>
  <c r="M18" i="8"/>
  <c r="N19" i="8"/>
  <c r="O20" i="8"/>
  <c r="P21" i="8"/>
  <c r="M77" i="8"/>
  <c r="O79" i="8"/>
  <c r="Q81" i="8"/>
  <c r="S83" i="8"/>
  <c r="M85" i="8"/>
  <c r="P85" i="8"/>
  <c r="O61" i="8"/>
  <c r="P62" i="8"/>
  <c r="Q63" i="8"/>
  <c r="R64" i="8"/>
  <c r="S65" i="8"/>
  <c r="M67" i="8"/>
  <c r="N68" i="8"/>
  <c r="O69" i="8"/>
  <c r="N59" i="8"/>
  <c r="O60" i="8"/>
  <c r="P61" i="8"/>
  <c r="Q62" i="8"/>
  <c r="R63" i="8"/>
  <c r="S64" i="8"/>
  <c r="M66" i="8"/>
  <c r="N67" i="8"/>
  <c r="O68" i="8"/>
  <c r="M76" i="8"/>
  <c r="N77" i="8"/>
  <c r="O78" i="8"/>
  <c r="P79" i="8"/>
  <c r="Q80" i="8"/>
  <c r="R81" i="8"/>
  <c r="S82" i="8"/>
  <c r="M84" i="8"/>
  <c r="N85" i="8"/>
  <c r="O75" i="8"/>
  <c r="P76" i="8"/>
  <c r="Q77" i="8"/>
  <c r="R78" i="8"/>
  <c r="S79" i="8"/>
  <c r="M81" i="8"/>
  <c r="N82" i="8"/>
  <c r="O83" i="8"/>
  <c r="P84" i="8"/>
  <c r="M75" i="8"/>
  <c r="Q75" i="8"/>
  <c r="N76" i="8"/>
  <c r="R76" i="8"/>
  <c r="O77" i="8"/>
  <c r="S77" i="8"/>
  <c r="P78" i="8"/>
  <c r="M79" i="8"/>
  <c r="Q79" i="8"/>
  <c r="N80" i="8"/>
  <c r="R80" i="8"/>
  <c r="O81" i="8"/>
  <c r="S81" i="8"/>
  <c r="P82" i="8"/>
  <c r="M83" i="8"/>
  <c r="Q83" i="8"/>
  <c r="N84" i="8"/>
  <c r="R84" i="8"/>
  <c r="O85" i="8"/>
  <c r="S85" i="8"/>
  <c r="N75" i="8"/>
  <c r="R75" i="8"/>
  <c r="O76" i="8"/>
  <c r="S76" i="8"/>
  <c r="P77" i="8"/>
  <c r="M78" i="8"/>
  <c r="Q78" i="8"/>
  <c r="N79" i="8"/>
  <c r="R79" i="8"/>
  <c r="O80" i="8"/>
  <c r="S80" i="8"/>
  <c r="P81" i="8"/>
  <c r="M82" i="8"/>
  <c r="Q82" i="8"/>
  <c r="N83" i="8"/>
  <c r="R83" i="8"/>
  <c r="O84" i="8"/>
  <c r="S84" i="8"/>
  <c r="O59" i="8"/>
  <c r="S59" i="8"/>
  <c r="P60" i="8"/>
  <c r="M61" i="8"/>
  <c r="Q61" i="8"/>
  <c r="N62" i="8"/>
  <c r="R62" i="8"/>
  <c r="O63" i="8"/>
  <c r="S63" i="8"/>
  <c r="P64" i="8"/>
  <c r="M65" i="8"/>
  <c r="Q65" i="8"/>
  <c r="N66" i="8"/>
  <c r="R66" i="8"/>
  <c r="O67" i="8"/>
  <c r="S67" i="8"/>
  <c r="P68" i="8"/>
  <c r="M69" i="8"/>
  <c r="Q69" i="8"/>
  <c r="P59" i="8"/>
  <c r="M60" i="8"/>
  <c r="Q60" i="8"/>
  <c r="N61" i="8"/>
  <c r="R61" i="8"/>
  <c r="O62" i="8"/>
  <c r="S62" i="8"/>
  <c r="P63" i="8"/>
  <c r="M64" i="8"/>
  <c r="Q64" i="8"/>
  <c r="N65" i="8"/>
  <c r="R65" i="8"/>
  <c r="O66" i="8"/>
  <c r="S66" i="8"/>
  <c r="P67" i="8"/>
  <c r="M68" i="8"/>
  <c r="Q68" i="8"/>
  <c r="N69" i="8"/>
  <c r="R69" i="8"/>
  <c r="V24" i="8"/>
  <c r="AE24" i="8" s="1"/>
  <c r="AN24" i="8" s="1"/>
  <c r="AW24" i="8" s="1"/>
  <c r="BF24" i="8" s="1"/>
  <c r="BO24" i="8" s="1"/>
  <c r="O11" i="8"/>
  <c r="S11" i="8"/>
  <c r="P12" i="8"/>
  <c r="M13" i="8"/>
  <c r="Q13" i="8"/>
  <c r="N14" i="8"/>
  <c r="R14" i="8"/>
  <c r="O15" i="8"/>
  <c r="S15" i="8"/>
  <c r="P16" i="8"/>
  <c r="M17" i="8"/>
  <c r="Q17" i="8"/>
  <c r="N18" i="8"/>
  <c r="R18" i="8"/>
  <c r="O19" i="8"/>
  <c r="S19" i="8"/>
  <c r="P20" i="8"/>
  <c r="M21" i="8"/>
  <c r="Q21" i="8"/>
  <c r="P11" i="8"/>
  <c r="M12" i="8"/>
  <c r="Q12" i="8"/>
  <c r="N13" i="8"/>
  <c r="R13" i="8"/>
  <c r="O14" i="8"/>
  <c r="S14" i="8"/>
  <c r="P15" i="8"/>
  <c r="M16" i="8"/>
  <c r="Q16" i="8"/>
  <c r="N17" i="8"/>
  <c r="R17" i="8"/>
  <c r="O18" i="8"/>
  <c r="S18" i="8"/>
  <c r="P19" i="8"/>
  <c r="M20" i="8"/>
  <c r="Q20" i="8"/>
  <c r="N21" i="8"/>
  <c r="BM94" i="8" l="1"/>
  <c r="BM95" i="8"/>
  <c r="AT95" i="8"/>
  <c r="BL95" i="8"/>
  <c r="AR95" i="8"/>
  <c r="BJ95" i="8"/>
  <c r="S96" i="8"/>
  <c r="AX96" i="8"/>
  <c r="Y96" i="8"/>
  <c r="AH96" i="8" s="1"/>
  <c r="V96" i="8"/>
  <c r="AE96" i="8" s="1"/>
  <c r="AA96" i="8"/>
  <c r="AJ96" i="8" s="1"/>
  <c r="M96" i="8"/>
  <c r="O96" i="8"/>
  <c r="Q96" i="8"/>
  <c r="X96" i="8"/>
  <c r="AG96" i="8" s="1"/>
  <c r="N96" i="8"/>
  <c r="BB96" i="8"/>
  <c r="AZ96" i="8"/>
  <c r="W96" i="8"/>
  <c r="AF96" i="8" s="1"/>
  <c r="BC96" i="8"/>
  <c r="BA96" i="8"/>
  <c r="Z96" i="8"/>
  <c r="AI96" i="8" s="1"/>
  <c r="P96" i="8"/>
  <c r="AY96" i="8"/>
  <c r="AW96" i="8"/>
  <c r="AB96" i="8"/>
  <c r="AK96" i="8" s="1"/>
  <c r="R96" i="8"/>
  <c r="AA105" i="8"/>
  <c r="AJ105" i="8" s="1"/>
  <c r="M105" i="8"/>
  <c r="W105" i="8"/>
  <c r="AF105" i="8" s="1"/>
  <c r="Q105" i="8"/>
  <c r="AX105" i="8"/>
  <c r="BC105" i="8"/>
  <c r="X105" i="8"/>
  <c r="AG105" i="8" s="1"/>
  <c r="O105" i="8"/>
  <c r="Y105" i="8"/>
  <c r="AH105" i="8" s="1"/>
  <c r="V105" i="8"/>
  <c r="AE105" i="8" s="1"/>
  <c r="R105" i="8"/>
  <c r="BB105" i="8"/>
  <c r="AZ105" i="8"/>
  <c r="BA105" i="8"/>
  <c r="AY105" i="8"/>
  <c r="N105" i="8"/>
  <c r="AB105" i="8"/>
  <c r="AK105" i="8" s="1"/>
  <c r="S105" i="8"/>
  <c r="Z105" i="8"/>
  <c r="AI105" i="8" s="1"/>
  <c r="AW105" i="8"/>
  <c r="P105" i="8"/>
  <c r="C98" i="8"/>
  <c r="BE106" i="8"/>
  <c r="U106" i="8"/>
  <c r="AM97" i="8"/>
  <c r="L106" i="8"/>
  <c r="AM106" i="8"/>
  <c r="U97" i="8"/>
  <c r="L97" i="8"/>
  <c r="AV106" i="8"/>
  <c r="AD97" i="8"/>
  <c r="BE97" i="8"/>
  <c r="AD106" i="8"/>
  <c r="AV97" i="8"/>
  <c r="F97" i="8"/>
  <c r="D97" i="8"/>
  <c r="AK52" i="8"/>
  <c r="AT52" i="8" s="1"/>
  <c r="BC52" i="8" s="1"/>
  <c r="BL52" i="8"/>
  <c r="AI50" i="8"/>
  <c r="BJ50" i="8"/>
  <c r="AG48" i="8"/>
  <c r="BH48" i="8"/>
  <c r="AE46" i="8"/>
  <c r="BF46" i="8"/>
  <c r="AJ43" i="8"/>
  <c r="BK43" i="8"/>
  <c r="AA21" i="8"/>
  <c r="AN8" i="8"/>
  <c r="AW8" i="8" s="1"/>
  <c r="BF8" i="8" s="1"/>
  <c r="BO8" i="8" s="1"/>
  <c r="W52" i="8"/>
  <c r="BG52" i="8" s="1"/>
  <c r="AB49" i="8"/>
  <c r="BL49" i="8" s="1"/>
  <c r="Z47" i="8"/>
  <c r="BJ47" i="8" s="1"/>
  <c r="X45" i="8"/>
  <c r="BH45" i="8" s="1"/>
  <c r="V43" i="8"/>
  <c r="Z53" i="8"/>
  <c r="BJ53" i="8" s="1"/>
  <c r="AB50" i="8"/>
  <c r="BL50" i="8" s="1"/>
  <c r="Z48" i="8"/>
  <c r="BJ48" i="8" s="1"/>
  <c r="V44" i="8"/>
  <c r="BF44" i="8" s="1"/>
  <c r="Y48" i="8"/>
  <c r="BI48" i="8" s="1"/>
  <c r="AB29" i="8"/>
  <c r="Y52" i="8"/>
  <c r="BI52" i="8" s="1"/>
  <c r="Z45" i="8"/>
  <c r="W46" i="8"/>
  <c r="BG46" i="8" s="1"/>
  <c r="X49" i="8"/>
  <c r="BH49" i="8" s="1"/>
  <c r="AA44" i="8"/>
  <c r="BK44" i="8" s="1"/>
  <c r="Z52" i="8"/>
  <c r="BJ52" i="8" s="1"/>
  <c r="X50" i="8"/>
  <c r="BH50" i="8" s="1"/>
  <c r="V48" i="8"/>
  <c r="BF48" i="8" s="1"/>
  <c r="AA45" i="8"/>
  <c r="BK45" i="8" s="1"/>
  <c r="Y43" i="8"/>
  <c r="BI43" i="8" s="1"/>
  <c r="W50" i="8"/>
  <c r="BG50" i="8" s="1"/>
  <c r="AB47" i="8"/>
  <c r="BL47" i="8" s="1"/>
  <c r="X43" i="8"/>
  <c r="BH43" i="8" s="1"/>
  <c r="Z51" i="8"/>
  <c r="BJ51" i="8" s="1"/>
  <c r="V47" i="8"/>
  <c r="BF47" i="8" s="1"/>
  <c r="AB46" i="8"/>
  <c r="BL46" i="8" s="1"/>
  <c r="W67" i="8"/>
  <c r="BG67" i="8" s="1"/>
  <c r="AA53" i="8"/>
  <c r="BK53" i="8" s="1"/>
  <c r="X46" i="8"/>
  <c r="BH46" i="8" s="1"/>
  <c r="AA50" i="8"/>
  <c r="BK50" i="8" s="1"/>
  <c r="AB43" i="8"/>
  <c r="BL43" i="8" s="1"/>
  <c r="V50" i="8"/>
  <c r="BF50" i="8" s="1"/>
  <c r="AA47" i="8"/>
  <c r="BK47" i="8" s="1"/>
  <c r="Y45" i="8"/>
  <c r="BI45" i="8" s="1"/>
  <c r="W43" i="8"/>
  <c r="BG43" i="8" s="1"/>
  <c r="X53" i="8"/>
  <c r="BH53" i="8" s="1"/>
  <c r="V51" i="8"/>
  <c r="BF51" i="8" s="1"/>
  <c r="AA48" i="8"/>
  <c r="BK48" i="8" s="1"/>
  <c r="Y46" i="8"/>
  <c r="BI46" i="8" s="1"/>
  <c r="W44" i="8"/>
  <c r="BG44" i="8" s="1"/>
  <c r="V52" i="8"/>
  <c r="BF52" i="8" s="1"/>
  <c r="AA49" i="8"/>
  <c r="BK49" i="8" s="1"/>
  <c r="Y47" i="8"/>
  <c r="BI47" i="8" s="1"/>
  <c r="W45" i="8"/>
  <c r="BG45" i="8" s="1"/>
  <c r="AB51" i="8"/>
  <c r="BL51" i="8" s="1"/>
  <c r="Z49" i="8"/>
  <c r="BJ49" i="8" s="1"/>
  <c r="X47" i="8"/>
  <c r="BH47" i="8" s="1"/>
  <c r="V45" i="8"/>
  <c r="BF45" i="8" s="1"/>
  <c r="AA32" i="8"/>
  <c r="BK32" i="8" s="1"/>
  <c r="W53" i="8"/>
  <c r="BG53" i="8" s="1"/>
  <c r="AA46" i="8"/>
  <c r="AA51" i="8"/>
  <c r="BK51" i="8" s="1"/>
  <c r="Y49" i="8"/>
  <c r="BI49" i="8" s="1"/>
  <c r="W47" i="8"/>
  <c r="BG47" i="8" s="1"/>
  <c r="AB44" i="8"/>
  <c r="BL44" i="8" s="1"/>
  <c r="AA52" i="8"/>
  <c r="BK52" i="8" s="1"/>
  <c r="Y50" i="8"/>
  <c r="BI50" i="8" s="1"/>
  <c r="W48" i="8"/>
  <c r="BG48" i="8" s="1"/>
  <c r="AB45" i="8"/>
  <c r="BL45" i="8" s="1"/>
  <c r="Z43" i="8"/>
  <c r="BJ43" i="8" s="1"/>
  <c r="Y53" i="8"/>
  <c r="BI53" i="8" s="1"/>
  <c r="Y51" i="8"/>
  <c r="BI51" i="8" s="1"/>
  <c r="W49" i="8"/>
  <c r="BG49" i="8" s="1"/>
  <c r="X51" i="8"/>
  <c r="BH51" i="8" s="1"/>
  <c r="Y44" i="8"/>
  <c r="BI44" i="8" s="1"/>
  <c r="Z62" i="8"/>
  <c r="BJ62" i="8" s="1"/>
  <c r="X52" i="8"/>
  <c r="BH52" i="8" s="1"/>
  <c r="Z44" i="8"/>
  <c r="BJ44" i="8" s="1"/>
  <c r="V53" i="8"/>
  <c r="BF53" i="8" s="1"/>
  <c r="V49" i="8"/>
  <c r="BF49" i="8" s="1"/>
  <c r="W51" i="8"/>
  <c r="BG51" i="8" s="1"/>
  <c r="AB48" i="8"/>
  <c r="BL48" i="8" s="1"/>
  <c r="Z46" i="8"/>
  <c r="BJ46" i="8" s="1"/>
  <c r="X44" i="8"/>
  <c r="BH44" i="8" s="1"/>
  <c r="Y35" i="8"/>
  <c r="BI35" i="8" s="1"/>
  <c r="AB30" i="8"/>
  <c r="BL30" i="8" s="1"/>
  <c r="AA34" i="8"/>
  <c r="BK34" i="8" s="1"/>
  <c r="W30" i="8"/>
  <c r="Y37" i="8"/>
  <c r="AB32" i="8"/>
  <c r="X28" i="8"/>
  <c r="BH28" i="8" s="1"/>
  <c r="X29" i="8"/>
  <c r="BH29" i="8" s="1"/>
  <c r="V20" i="8"/>
  <c r="Y15" i="8"/>
  <c r="BI15" i="8" s="1"/>
  <c r="X19" i="8"/>
  <c r="BH19" i="8" s="1"/>
  <c r="AA14" i="8"/>
  <c r="BK14" i="8" s="1"/>
  <c r="AA36" i="8"/>
  <c r="BK36" i="8" s="1"/>
  <c r="W33" i="8"/>
  <c r="BG33" i="8" s="1"/>
  <c r="Z28" i="8"/>
  <c r="BJ28" i="8" s="1"/>
  <c r="V37" i="8"/>
  <c r="BF37" i="8" s="1"/>
  <c r="Y32" i="8"/>
  <c r="BI32" i="8" s="1"/>
  <c r="AB27" i="8"/>
  <c r="BL27" i="8" s="1"/>
  <c r="W35" i="8"/>
  <c r="BG35" i="8" s="1"/>
  <c r="Z30" i="8"/>
  <c r="BJ30" i="8" s="1"/>
  <c r="AA17" i="8"/>
  <c r="BK17" i="8" s="1"/>
  <c r="W13" i="8"/>
  <c r="BG13" i="8" s="1"/>
  <c r="Z21" i="8"/>
  <c r="BJ21" i="8" s="1"/>
  <c r="V17" i="8"/>
  <c r="BF17" i="8" s="1"/>
  <c r="Y12" i="8"/>
  <c r="BI12" i="8" s="1"/>
  <c r="X33" i="8"/>
  <c r="BH33" i="8" s="1"/>
  <c r="AB53" i="8"/>
  <c r="BL53" i="8" s="1"/>
  <c r="Z27" i="8"/>
  <c r="W37" i="8"/>
  <c r="AB34" i="8"/>
  <c r="Z32" i="8"/>
  <c r="X30" i="8"/>
  <c r="V28" i="8"/>
  <c r="Y36" i="8"/>
  <c r="W34" i="8"/>
  <c r="AB31" i="8"/>
  <c r="Z29" i="8"/>
  <c r="AB36" i="8"/>
  <c r="Z34" i="8"/>
  <c r="X32" i="8"/>
  <c r="V30" i="8"/>
  <c r="AA27" i="8"/>
  <c r="Y30" i="8"/>
  <c r="W36" i="8"/>
  <c r="X27" i="8"/>
  <c r="V31" i="8"/>
  <c r="Y34" i="8"/>
  <c r="Z36" i="8"/>
  <c r="X34" i="8"/>
  <c r="V32" i="8"/>
  <c r="AA29" i="8"/>
  <c r="Y27" i="8"/>
  <c r="AB35" i="8"/>
  <c r="Z33" i="8"/>
  <c r="X31" i="8"/>
  <c r="V29" i="8"/>
  <c r="X36" i="8"/>
  <c r="V34" i="8"/>
  <c r="AA31" i="8"/>
  <c r="Y29" i="8"/>
  <c r="W27" i="8"/>
  <c r="X37" i="8"/>
  <c r="W28" i="8"/>
  <c r="AB33" i="8"/>
  <c r="AB37" i="8"/>
  <c r="AA28" i="8"/>
  <c r="W32" i="8"/>
  <c r="AA83" i="8"/>
  <c r="Y81" i="8"/>
  <c r="W79" i="8"/>
  <c r="AB76" i="8"/>
  <c r="V18" i="8"/>
  <c r="Y13" i="8"/>
  <c r="V36" i="8"/>
  <c r="AA33" i="8"/>
  <c r="Y31" i="8"/>
  <c r="W29" i="8"/>
  <c r="Z37" i="8"/>
  <c r="X35" i="8"/>
  <c r="V33" i="8"/>
  <c r="AA30" i="8"/>
  <c r="Y28" i="8"/>
  <c r="AA35" i="8"/>
  <c r="Y33" i="8"/>
  <c r="W31" i="8"/>
  <c r="AB28" i="8"/>
  <c r="V35" i="8"/>
  <c r="AA37" i="8"/>
  <c r="Z31" i="8"/>
  <c r="Z35" i="8"/>
  <c r="V27" i="8"/>
  <c r="W21" i="8"/>
  <c r="AB18" i="8"/>
  <c r="Z20" i="8"/>
  <c r="X18" i="8"/>
  <c r="V16" i="8"/>
  <c r="AA13" i="8"/>
  <c r="Y11" i="8"/>
  <c r="AB19" i="8"/>
  <c r="Z17" i="8"/>
  <c r="X15" i="8"/>
  <c r="V13" i="8"/>
  <c r="W19" i="8"/>
  <c r="Z14" i="8"/>
  <c r="Z18" i="8"/>
  <c r="V14" i="8"/>
  <c r="AB21" i="8"/>
  <c r="X17" i="8"/>
  <c r="AA12" i="8"/>
  <c r="Z15" i="8"/>
  <c r="AB17" i="8"/>
  <c r="Y19" i="8"/>
  <c r="W17" i="8"/>
  <c r="AB14" i="8"/>
  <c r="Z12" i="8"/>
  <c r="V21" i="8"/>
  <c r="AA18" i="8"/>
  <c r="Y16" i="8"/>
  <c r="W14" i="8"/>
  <c r="AB11" i="8"/>
  <c r="Y21" i="8"/>
  <c r="AB16" i="8"/>
  <c r="X12" i="8"/>
  <c r="AB20" i="8"/>
  <c r="X16" i="8"/>
  <c r="AA11" i="8"/>
  <c r="Z19" i="8"/>
  <c r="V15" i="8"/>
  <c r="Y14" i="8"/>
  <c r="X13" i="8"/>
  <c r="V75" i="8"/>
  <c r="Z16" i="8"/>
  <c r="X14" i="8"/>
  <c r="V12" i="8"/>
  <c r="Y20" i="8"/>
  <c r="W18" i="8"/>
  <c r="AB15" i="8"/>
  <c r="Z13" i="8"/>
  <c r="X11" i="8"/>
  <c r="X20" i="8"/>
  <c r="AA15" i="8"/>
  <c r="W11" i="8"/>
  <c r="AA19" i="8"/>
  <c r="W15" i="8"/>
  <c r="Y18" i="8"/>
  <c r="AB13" i="8"/>
  <c r="W20" i="8"/>
  <c r="Z63" i="8"/>
  <c r="Z64" i="8"/>
  <c r="V60" i="8"/>
  <c r="Y17" i="8"/>
  <c r="AB12" i="8"/>
  <c r="AA20" i="8"/>
  <c r="W16" i="8"/>
  <c r="Z11" i="8"/>
  <c r="X21" i="8"/>
  <c r="AB68" i="8"/>
  <c r="W60" i="8"/>
  <c r="AA16" i="8"/>
  <c r="W12" i="8"/>
  <c r="V19" i="8"/>
  <c r="Z67" i="8"/>
  <c r="V59" i="8"/>
  <c r="AB78" i="8"/>
  <c r="W68" i="8"/>
  <c r="W63" i="8"/>
  <c r="X81" i="8"/>
  <c r="AA69" i="8"/>
  <c r="Y67" i="8"/>
  <c r="W65" i="8"/>
  <c r="AB62" i="8"/>
  <c r="Z60" i="8"/>
  <c r="V69" i="8"/>
  <c r="AA66" i="8"/>
  <c r="Y64" i="8"/>
  <c r="W62" i="8"/>
  <c r="AB59" i="8"/>
  <c r="V80" i="8"/>
  <c r="X77" i="8"/>
  <c r="Z66" i="8"/>
  <c r="AB65" i="8"/>
  <c r="X61" i="8"/>
  <c r="AA84" i="8"/>
  <c r="Z68" i="8"/>
  <c r="AB66" i="8"/>
  <c r="X62" i="8"/>
  <c r="Z83" i="8"/>
  <c r="V79" i="8"/>
  <c r="AB79" i="8"/>
  <c r="V66" i="8"/>
  <c r="X69" i="8"/>
  <c r="AA64" i="8"/>
  <c r="X82" i="8"/>
  <c r="AB69" i="8"/>
  <c r="V64" i="8"/>
  <c r="Y59" i="8"/>
  <c r="AA67" i="8"/>
  <c r="V84" i="8"/>
  <c r="V63" i="8"/>
  <c r="W69" i="8"/>
  <c r="X65" i="8"/>
  <c r="AA60" i="8"/>
  <c r="AA59" i="8"/>
  <c r="V68" i="8"/>
  <c r="AA65" i="8"/>
  <c r="Y63" i="8"/>
  <c r="W61" i="8"/>
  <c r="Z69" i="8"/>
  <c r="X67" i="8"/>
  <c r="V65" i="8"/>
  <c r="AA62" i="8"/>
  <c r="Y60" i="8"/>
  <c r="X68" i="8"/>
  <c r="AA63" i="8"/>
  <c r="W59" i="8"/>
  <c r="V67" i="8"/>
  <c r="Y62" i="8"/>
  <c r="Y75" i="8"/>
  <c r="W84" i="8"/>
  <c r="AB81" i="8"/>
  <c r="Z79" i="8"/>
  <c r="Y79" i="8"/>
  <c r="W80" i="8"/>
  <c r="Z75" i="8"/>
  <c r="Y83" i="8"/>
  <c r="Z76" i="8"/>
  <c r="AB85" i="8"/>
  <c r="Z81" i="8"/>
  <c r="Z85" i="8"/>
  <c r="X60" i="8"/>
  <c r="AB77" i="8"/>
  <c r="AA85" i="8"/>
  <c r="V11" i="8"/>
  <c r="Z77" i="8"/>
  <c r="Y84" i="8"/>
  <c r="X75" i="8"/>
  <c r="AA81" i="8"/>
  <c r="W77" i="8"/>
  <c r="Y82" i="8"/>
  <c r="AA76" i="8"/>
  <c r="Z84" i="8"/>
  <c r="W81" i="8"/>
  <c r="AA77" i="8"/>
  <c r="AB64" i="8"/>
  <c r="V62" i="8"/>
  <c r="W78" i="8"/>
  <c r="W83" i="8"/>
  <c r="AA82" i="8"/>
  <c r="X83" i="8"/>
  <c r="W85" i="8"/>
  <c r="Z80" i="8"/>
  <c r="V76" i="8"/>
  <c r="X84" i="8"/>
  <c r="V82" i="8"/>
  <c r="AA79" i="8"/>
  <c r="Y77" i="8"/>
  <c r="W75" i="8"/>
  <c r="Y68" i="8"/>
  <c r="W66" i="8"/>
  <c r="AB63" i="8"/>
  <c r="Z61" i="8"/>
  <c r="X59" i="8"/>
  <c r="Y65" i="8"/>
  <c r="Y61" i="8"/>
  <c r="AA68" i="8"/>
  <c r="Y66" i="8"/>
  <c r="W64" i="8"/>
  <c r="AB61" i="8"/>
  <c r="Z59" i="8"/>
  <c r="X66" i="8"/>
  <c r="AA61" i="8"/>
  <c r="AB60" i="8"/>
  <c r="AB67" i="8"/>
  <c r="Z65" i="8"/>
  <c r="X63" i="8"/>
  <c r="V61" i="8"/>
  <c r="Y69" i="8"/>
  <c r="X64" i="8"/>
  <c r="AB80" i="8"/>
  <c r="Z78" i="8"/>
  <c r="X76" i="8"/>
  <c r="V85" i="8"/>
  <c r="V77" i="8"/>
  <c r="Y76" i="8"/>
  <c r="X85" i="8"/>
  <c r="V83" i="8"/>
  <c r="AA80" i="8"/>
  <c r="Y78" i="8"/>
  <c r="W76" i="8"/>
  <c r="AB82" i="8"/>
  <c r="X78" i="8"/>
  <c r="AB84" i="8"/>
  <c r="Z82" i="8"/>
  <c r="X80" i="8"/>
  <c r="V78" i="8"/>
  <c r="AA75" i="8"/>
  <c r="AB83" i="8"/>
  <c r="AB75" i="8"/>
  <c r="V81" i="8"/>
  <c r="X79" i="8"/>
  <c r="AA78" i="8"/>
  <c r="Y80" i="8"/>
  <c r="Y85" i="8"/>
  <c r="W82" i="8"/>
  <c r="E30" i="6"/>
  <c r="E29" i="6"/>
  <c r="S29" i="6" s="1"/>
  <c r="Z29" i="6" s="1"/>
  <c r="I23" i="6"/>
  <c r="P23" i="6" s="1"/>
  <c r="W23" i="6" s="1"/>
  <c r="H23" i="6"/>
  <c r="O23" i="6" s="1"/>
  <c r="V23" i="6" s="1"/>
  <c r="G23" i="6"/>
  <c r="N12" i="6" s="1"/>
  <c r="F23" i="6"/>
  <c r="M23" i="6" s="1"/>
  <c r="T23" i="6" s="1"/>
  <c r="E23" i="6"/>
  <c r="L23" i="6" s="1"/>
  <c r="S23" i="6" s="1"/>
  <c r="D23" i="6"/>
  <c r="K23" i="6" s="1"/>
  <c r="R23" i="6" s="1"/>
  <c r="I22" i="6"/>
  <c r="P22" i="6" s="1"/>
  <c r="H22" i="6"/>
  <c r="O22" i="6" s="1"/>
  <c r="V22" i="6" s="1"/>
  <c r="G22" i="6"/>
  <c r="N22" i="6" s="1"/>
  <c r="U22" i="6" s="1"/>
  <c r="F22" i="6"/>
  <c r="M22" i="6" s="1"/>
  <c r="T22" i="6" s="1"/>
  <c r="E22" i="6"/>
  <c r="L22" i="6" s="1"/>
  <c r="S22" i="6" s="1"/>
  <c r="D22" i="6"/>
  <c r="K11" i="6" s="1"/>
  <c r="I21" i="6"/>
  <c r="H21" i="6"/>
  <c r="O21" i="6" s="1"/>
  <c r="V21" i="6" s="1"/>
  <c r="G21" i="6"/>
  <c r="N21" i="6" s="1"/>
  <c r="U21" i="6" s="1"/>
  <c r="F21" i="6"/>
  <c r="M21" i="6" s="1"/>
  <c r="T21" i="6" s="1"/>
  <c r="E21" i="6"/>
  <c r="D21" i="6"/>
  <c r="K10" i="6" s="1"/>
  <c r="I20" i="6"/>
  <c r="P20" i="6" s="1"/>
  <c r="W20" i="6" s="1"/>
  <c r="H20" i="6"/>
  <c r="O20" i="6" s="1"/>
  <c r="V20" i="6" s="1"/>
  <c r="G20" i="6"/>
  <c r="N20" i="6" s="1"/>
  <c r="U20" i="6" s="1"/>
  <c r="F20" i="6"/>
  <c r="E20" i="6"/>
  <c r="L9" i="6" s="1"/>
  <c r="D20" i="6"/>
  <c r="K20" i="6" s="1"/>
  <c r="R20" i="6" s="1"/>
  <c r="I19" i="6"/>
  <c r="P19" i="6" s="1"/>
  <c r="W19" i="6" s="1"/>
  <c r="H19" i="6"/>
  <c r="O19" i="6" s="1"/>
  <c r="V19" i="6" s="1"/>
  <c r="G19" i="6"/>
  <c r="N8" i="6" s="1"/>
  <c r="F19" i="6"/>
  <c r="M19" i="6" s="1"/>
  <c r="T19" i="6" s="1"/>
  <c r="E19" i="6"/>
  <c r="L19" i="6" s="1"/>
  <c r="S19" i="6" s="1"/>
  <c r="D19" i="6"/>
  <c r="K19" i="6" s="1"/>
  <c r="R19" i="6" s="1"/>
  <c r="R8" i="6" s="1"/>
  <c r="J2" i="6"/>
  <c r="AO96" i="8" l="1"/>
  <c r="BG96" i="8"/>
  <c r="AP96" i="8"/>
  <c r="BH96" i="8"/>
  <c r="AS96" i="8"/>
  <c r="BK96" i="8"/>
  <c r="AR105" i="8"/>
  <c r="BJ105" i="8"/>
  <c r="AP105" i="8"/>
  <c r="BH105" i="8"/>
  <c r="AO105" i="8"/>
  <c r="BG105" i="8"/>
  <c r="AT96" i="8"/>
  <c r="BL96" i="8"/>
  <c r="AR96" i="8"/>
  <c r="BJ96" i="8"/>
  <c r="AN96" i="8"/>
  <c r="BF96" i="8"/>
  <c r="AN105" i="8"/>
  <c r="BF105" i="8"/>
  <c r="AQ96" i="8"/>
  <c r="BI96" i="8"/>
  <c r="AT105" i="8"/>
  <c r="BL105" i="8"/>
  <c r="AQ105" i="8"/>
  <c r="BI105" i="8"/>
  <c r="AS105" i="8"/>
  <c r="BK105" i="8"/>
  <c r="AN46" i="8"/>
  <c r="AW46" i="8" s="1"/>
  <c r="AR50" i="8"/>
  <c r="AS43" i="8"/>
  <c r="AP48" i="8"/>
  <c r="AY48" i="8" s="1"/>
  <c r="Z106" i="8"/>
  <c r="AI106" i="8" s="1"/>
  <c r="P106" i="8"/>
  <c r="Y106" i="8"/>
  <c r="AH106" i="8" s="1"/>
  <c r="O106" i="8"/>
  <c r="X106" i="8"/>
  <c r="AG106" i="8" s="1"/>
  <c r="S106" i="8"/>
  <c r="N106" i="8"/>
  <c r="AB106" i="8"/>
  <c r="AK106" i="8" s="1"/>
  <c r="V106" i="8"/>
  <c r="AE106" i="8" s="1"/>
  <c r="R106" i="8"/>
  <c r="BC106" i="8"/>
  <c r="BA106" i="8"/>
  <c r="M106" i="8"/>
  <c r="BB106" i="8"/>
  <c r="AY106" i="8"/>
  <c r="AW106" i="8"/>
  <c r="Q106" i="8"/>
  <c r="AZ106" i="8"/>
  <c r="W106" i="8"/>
  <c r="AF106" i="8" s="1"/>
  <c r="AX106" i="8"/>
  <c r="AA106" i="8"/>
  <c r="AJ106" i="8" s="1"/>
  <c r="AV107" i="8"/>
  <c r="L107" i="8"/>
  <c r="AD98" i="8"/>
  <c r="U98" i="8"/>
  <c r="AD107" i="8"/>
  <c r="AV98" i="8"/>
  <c r="L98" i="8"/>
  <c r="BE107" i="8"/>
  <c r="U107" i="8"/>
  <c r="AM98" i="8"/>
  <c r="AM107" i="8"/>
  <c r="BE98" i="8"/>
  <c r="F98" i="8"/>
  <c r="D98" i="8"/>
  <c r="V97" i="8"/>
  <c r="AE97" i="8" s="1"/>
  <c r="AA97" i="8"/>
  <c r="AJ97" i="8" s="1"/>
  <c r="Z97" i="8"/>
  <c r="AI97" i="8" s="1"/>
  <c r="W97" i="8"/>
  <c r="AF97" i="8" s="1"/>
  <c r="P97" i="8"/>
  <c r="BB97" i="8"/>
  <c r="Y97" i="8"/>
  <c r="AH97" i="8" s="1"/>
  <c r="N97" i="8"/>
  <c r="O97" i="8"/>
  <c r="R97" i="8"/>
  <c r="S97" i="8"/>
  <c r="M97" i="8"/>
  <c r="AW97" i="8"/>
  <c r="AZ97" i="8"/>
  <c r="AX97" i="8"/>
  <c r="X97" i="8"/>
  <c r="AG97" i="8" s="1"/>
  <c r="BC97" i="8"/>
  <c r="BA97" i="8"/>
  <c r="AB97" i="8"/>
  <c r="AK97" i="8" s="1"/>
  <c r="AY97" i="8"/>
  <c r="Q97" i="8"/>
  <c r="AE43" i="8"/>
  <c r="BF43" i="8"/>
  <c r="AJ46" i="8"/>
  <c r="AS46" i="8" s="1"/>
  <c r="BB46" i="8" s="1"/>
  <c r="BK46" i="8"/>
  <c r="AI45" i="8"/>
  <c r="BJ45" i="8"/>
  <c r="AK33" i="8"/>
  <c r="AT33" i="8" s="1"/>
  <c r="BC33" i="8" s="1"/>
  <c r="BL33" i="8"/>
  <c r="AH27" i="8"/>
  <c r="AQ27" i="8" s="1"/>
  <c r="AZ27" i="8" s="1"/>
  <c r="BI27" i="8"/>
  <c r="AF36" i="8"/>
  <c r="AO36" i="8" s="1"/>
  <c r="AX36" i="8" s="1"/>
  <c r="BG36" i="8"/>
  <c r="AK31" i="8"/>
  <c r="BL31" i="8"/>
  <c r="AI27" i="8"/>
  <c r="BJ27" i="8"/>
  <c r="AF30" i="8"/>
  <c r="BG30" i="8"/>
  <c r="AE27" i="8"/>
  <c r="BF27" i="8"/>
  <c r="AE35" i="8"/>
  <c r="BF35" i="8"/>
  <c r="AJ35" i="8"/>
  <c r="BK35" i="8"/>
  <c r="AG35" i="8"/>
  <c r="BH35" i="8"/>
  <c r="AJ33" i="8"/>
  <c r="BK33" i="8"/>
  <c r="AH29" i="8"/>
  <c r="BI29" i="8"/>
  <c r="AE29" i="8"/>
  <c r="AN29" i="8" s="1"/>
  <c r="AW29" i="8" s="1"/>
  <c r="BF29" i="8"/>
  <c r="AI36" i="8"/>
  <c r="BJ36" i="8"/>
  <c r="AG32" i="8"/>
  <c r="BH32" i="8"/>
  <c r="AG30" i="8"/>
  <c r="AP30" i="8" s="1"/>
  <c r="AY30" i="8" s="1"/>
  <c r="BH30" i="8"/>
  <c r="AK29" i="8"/>
  <c r="BL29" i="8"/>
  <c r="AI35" i="8"/>
  <c r="AR35" i="8" s="1"/>
  <c r="BA35" i="8" s="1"/>
  <c r="BJ35" i="8"/>
  <c r="AK28" i="8"/>
  <c r="AT28" i="8" s="1"/>
  <c r="BC28" i="8" s="1"/>
  <c r="BL28" i="8"/>
  <c r="AH28" i="8"/>
  <c r="BI28" i="8"/>
  <c r="AI37" i="8"/>
  <c r="BJ37" i="8"/>
  <c r="AE36" i="8"/>
  <c r="BF36" i="8"/>
  <c r="AF32" i="8"/>
  <c r="AO32" i="8" s="1"/>
  <c r="AX32" i="8" s="1"/>
  <c r="BG32" i="8"/>
  <c r="AF28" i="8"/>
  <c r="AO28" i="8" s="1"/>
  <c r="AX28" i="8" s="1"/>
  <c r="BG28" i="8"/>
  <c r="AJ31" i="8"/>
  <c r="AS31" i="8" s="1"/>
  <c r="BB31" i="8" s="1"/>
  <c r="BK31" i="8"/>
  <c r="AG31" i="8"/>
  <c r="AP31" i="8" s="1"/>
  <c r="AY31" i="8" s="1"/>
  <c r="BH31" i="8"/>
  <c r="AJ29" i="8"/>
  <c r="AS29" i="8" s="1"/>
  <c r="BB29" i="8" s="1"/>
  <c r="BK29" i="8"/>
  <c r="AH34" i="8"/>
  <c r="AQ34" i="8" s="1"/>
  <c r="AZ34" i="8" s="1"/>
  <c r="BI34" i="8"/>
  <c r="AH30" i="8"/>
  <c r="BI30" i="8"/>
  <c r="AI34" i="8"/>
  <c r="AR34" i="8" s="1"/>
  <c r="BA34" i="8" s="1"/>
  <c r="BJ34" i="8"/>
  <c r="AF34" i="8"/>
  <c r="AO34" i="8" s="1"/>
  <c r="AX34" i="8" s="1"/>
  <c r="BG34" i="8"/>
  <c r="AI32" i="8"/>
  <c r="AR32" i="8" s="1"/>
  <c r="BA32" i="8" s="1"/>
  <c r="BJ32" i="8"/>
  <c r="AI31" i="8"/>
  <c r="AR31" i="8" s="1"/>
  <c r="BA31" i="8" s="1"/>
  <c r="BJ31" i="8"/>
  <c r="AF31" i="8"/>
  <c r="BG31" i="8"/>
  <c r="AJ30" i="8"/>
  <c r="AS30" i="8" s="1"/>
  <c r="BB30" i="8" s="1"/>
  <c r="BK30" i="8"/>
  <c r="AF29" i="8"/>
  <c r="BG29" i="8"/>
  <c r="AJ28" i="8"/>
  <c r="BK28" i="8"/>
  <c r="AG37" i="8"/>
  <c r="BH37" i="8"/>
  <c r="AE34" i="8"/>
  <c r="BF34" i="8"/>
  <c r="AI33" i="8"/>
  <c r="BJ33" i="8"/>
  <c r="AE32" i="8"/>
  <c r="AN32" i="8" s="1"/>
  <c r="AW32" i="8" s="1"/>
  <c r="BF32" i="8"/>
  <c r="AE31" i="8"/>
  <c r="BF31" i="8"/>
  <c r="AJ27" i="8"/>
  <c r="BK27" i="8"/>
  <c r="AK36" i="8"/>
  <c r="BL36" i="8"/>
  <c r="AH36" i="8"/>
  <c r="BI36" i="8"/>
  <c r="AK34" i="8"/>
  <c r="BL34" i="8"/>
  <c r="AK32" i="8"/>
  <c r="BL32" i="8"/>
  <c r="AJ37" i="8"/>
  <c r="BK37" i="8"/>
  <c r="AH33" i="8"/>
  <c r="AQ33" i="8" s="1"/>
  <c r="AZ33" i="8" s="1"/>
  <c r="BI33" i="8"/>
  <c r="AE33" i="8"/>
  <c r="BF33" i="8"/>
  <c r="AH31" i="8"/>
  <c r="BI31" i="8"/>
  <c r="AK37" i="8"/>
  <c r="BL37" i="8"/>
  <c r="AF27" i="8"/>
  <c r="AO27" i="8" s="1"/>
  <c r="AX27" i="8" s="1"/>
  <c r="BG27" i="8"/>
  <c r="AG36" i="8"/>
  <c r="BH36" i="8"/>
  <c r="AK35" i="8"/>
  <c r="AT35" i="8" s="1"/>
  <c r="BC35" i="8" s="1"/>
  <c r="BL35" i="8"/>
  <c r="AG34" i="8"/>
  <c r="AP34" i="8" s="1"/>
  <c r="AY34" i="8" s="1"/>
  <c r="BH34" i="8"/>
  <c r="AG27" i="8"/>
  <c r="BH27" i="8"/>
  <c r="AE30" i="8"/>
  <c r="AN30" i="8" s="1"/>
  <c r="AW30" i="8" s="1"/>
  <c r="BF30" i="8"/>
  <c r="AI29" i="8"/>
  <c r="BJ29" i="8"/>
  <c r="AE28" i="8"/>
  <c r="AN28" i="8" s="1"/>
  <c r="AW28" i="8" s="1"/>
  <c r="BF28" i="8"/>
  <c r="AF37" i="8"/>
  <c r="AO37" i="8" s="1"/>
  <c r="AX37" i="8" s="1"/>
  <c r="BG37" i="8"/>
  <c r="AH37" i="8"/>
  <c r="AQ37" i="8" s="1"/>
  <c r="AZ37" i="8" s="1"/>
  <c r="BI37" i="8"/>
  <c r="AG78" i="8"/>
  <c r="BH78" i="8"/>
  <c r="AK80" i="8"/>
  <c r="BL80" i="8"/>
  <c r="AH65" i="8"/>
  <c r="BI65" i="8"/>
  <c r="AI80" i="8"/>
  <c r="BJ80" i="8"/>
  <c r="AH82" i="8"/>
  <c r="BI82" i="8"/>
  <c r="AF80" i="8"/>
  <c r="BG80" i="8"/>
  <c r="AF61" i="8"/>
  <c r="BG61" i="8"/>
  <c r="AG69" i="8"/>
  <c r="BH69" i="8"/>
  <c r="AH64" i="8"/>
  <c r="BI64" i="8"/>
  <c r="AJ16" i="8"/>
  <c r="BK16" i="8"/>
  <c r="AF20" i="8"/>
  <c r="AO20" i="8" s="1"/>
  <c r="BG20" i="8"/>
  <c r="AE75" i="8"/>
  <c r="AN75" i="8" s="1"/>
  <c r="AW75" i="8" s="1"/>
  <c r="BF75" i="8"/>
  <c r="AI12" i="8"/>
  <c r="BJ12" i="8"/>
  <c r="AK19" i="8"/>
  <c r="BL19" i="8"/>
  <c r="AE18" i="8"/>
  <c r="BF18" i="8"/>
  <c r="AK75" i="8"/>
  <c r="BL75" i="8"/>
  <c r="AE83" i="8"/>
  <c r="BF83" i="8"/>
  <c r="AI65" i="8"/>
  <c r="BJ65" i="8"/>
  <c r="AH66" i="8"/>
  <c r="BI66" i="8"/>
  <c r="AH68" i="8"/>
  <c r="BI68" i="8"/>
  <c r="AE82" i="8"/>
  <c r="BF82" i="8"/>
  <c r="AF78" i="8"/>
  <c r="BG78" i="8"/>
  <c r="AF81" i="8"/>
  <c r="BG81" i="8"/>
  <c r="AF77" i="8"/>
  <c r="BG77" i="8"/>
  <c r="AI77" i="8"/>
  <c r="BJ77" i="8"/>
  <c r="AG60" i="8"/>
  <c r="BH60" i="8"/>
  <c r="AI76" i="8"/>
  <c r="BJ76" i="8"/>
  <c r="AH79" i="8"/>
  <c r="BI79" i="8"/>
  <c r="AH75" i="8"/>
  <c r="BI75" i="8"/>
  <c r="AJ63" i="8"/>
  <c r="BK63" i="8"/>
  <c r="AE65" i="8"/>
  <c r="BF65" i="8"/>
  <c r="AH63" i="8"/>
  <c r="BI63" i="8"/>
  <c r="AJ60" i="8"/>
  <c r="BK60" i="8"/>
  <c r="AE84" i="8"/>
  <c r="BF84" i="8"/>
  <c r="AK69" i="8"/>
  <c r="BL69" i="8"/>
  <c r="AE66" i="8"/>
  <c r="BF66" i="8"/>
  <c r="AG62" i="8"/>
  <c r="BH62" i="8"/>
  <c r="AG61" i="8"/>
  <c r="BH61" i="8"/>
  <c r="AE80" i="8"/>
  <c r="BF80" i="8"/>
  <c r="AJ66" i="8"/>
  <c r="BK66" i="8"/>
  <c r="AF65" i="8"/>
  <c r="BG65" i="8"/>
  <c r="AF63" i="8"/>
  <c r="BG63" i="8"/>
  <c r="AI67" i="8"/>
  <c r="BJ67" i="8"/>
  <c r="AF60" i="8"/>
  <c r="BG60" i="8"/>
  <c r="AF16" i="8"/>
  <c r="AO16" i="8" s="1"/>
  <c r="BG16" i="8"/>
  <c r="AE60" i="8"/>
  <c r="BF60" i="8"/>
  <c r="AK13" i="8"/>
  <c r="BL13" i="8"/>
  <c r="AF11" i="8"/>
  <c r="BG11" i="8"/>
  <c r="AI13" i="8"/>
  <c r="BJ13" i="8"/>
  <c r="AE12" i="8"/>
  <c r="BF12" i="8"/>
  <c r="AG13" i="8"/>
  <c r="BH13" i="8"/>
  <c r="AJ11" i="8"/>
  <c r="AS11" i="8" s="1"/>
  <c r="BK11" i="8"/>
  <c r="AK16" i="8"/>
  <c r="BL16" i="8"/>
  <c r="AH16" i="8"/>
  <c r="BI16" i="8"/>
  <c r="AK14" i="8"/>
  <c r="BL14" i="8"/>
  <c r="AI15" i="8"/>
  <c r="BJ15" i="8"/>
  <c r="AE14" i="8"/>
  <c r="BF14" i="8"/>
  <c r="AE13" i="8"/>
  <c r="AN13" i="8" s="1"/>
  <c r="BF13" i="8"/>
  <c r="AH11" i="8"/>
  <c r="BI11" i="8"/>
  <c r="AI20" i="8"/>
  <c r="BJ20" i="8"/>
  <c r="AK76" i="8"/>
  <c r="AT76" i="8" s="1"/>
  <c r="BC76" i="8" s="1"/>
  <c r="BL76" i="8"/>
  <c r="AH85" i="8"/>
  <c r="BI85" i="8"/>
  <c r="AE78" i="8"/>
  <c r="BF78" i="8"/>
  <c r="AE77" i="8"/>
  <c r="BF77" i="8"/>
  <c r="AG63" i="8"/>
  <c r="BH63" i="8"/>
  <c r="AF64" i="8"/>
  <c r="BG64" i="8"/>
  <c r="AJ79" i="8"/>
  <c r="BK79" i="8"/>
  <c r="AJ77" i="8"/>
  <c r="BK77" i="8"/>
  <c r="AH84" i="8"/>
  <c r="BI84" i="8"/>
  <c r="AK85" i="8"/>
  <c r="BL85" i="8"/>
  <c r="AF84" i="8"/>
  <c r="AO84" i="8" s="1"/>
  <c r="AX84" i="8" s="1"/>
  <c r="BG84" i="8"/>
  <c r="AJ62" i="8"/>
  <c r="BK62" i="8"/>
  <c r="AJ59" i="8"/>
  <c r="AS59" i="8" s="1"/>
  <c r="BB59" i="8" s="1"/>
  <c r="BK59" i="8"/>
  <c r="AE64" i="8"/>
  <c r="BF64" i="8"/>
  <c r="AI83" i="8"/>
  <c r="BJ83" i="8"/>
  <c r="AG77" i="8"/>
  <c r="AP77" i="8" s="1"/>
  <c r="AY77" i="8" s="1"/>
  <c r="BH77" i="8"/>
  <c r="AK62" i="8"/>
  <c r="BL62" i="8"/>
  <c r="AE59" i="8"/>
  <c r="BF59" i="8"/>
  <c r="AH17" i="8"/>
  <c r="BI17" i="8"/>
  <c r="AJ19" i="8"/>
  <c r="BK19" i="8"/>
  <c r="AH20" i="8"/>
  <c r="BI20" i="8"/>
  <c r="AG12" i="8"/>
  <c r="BH12" i="8"/>
  <c r="AF14" i="8"/>
  <c r="BG14" i="8"/>
  <c r="AK21" i="8"/>
  <c r="BL21" i="8"/>
  <c r="AF19" i="8"/>
  <c r="BG19" i="8"/>
  <c r="AG18" i="8"/>
  <c r="BH18" i="8"/>
  <c r="AJ21" i="8"/>
  <c r="BK21" i="8"/>
  <c r="AH80" i="8"/>
  <c r="BI80" i="8"/>
  <c r="AG80" i="8"/>
  <c r="BH80" i="8"/>
  <c r="AK82" i="8"/>
  <c r="BL82" i="8"/>
  <c r="AE85" i="8"/>
  <c r="BF85" i="8"/>
  <c r="AG64" i="8"/>
  <c r="AP64" i="8" s="1"/>
  <c r="AY64" i="8" s="1"/>
  <c r="BH64" i="8"/>
  <c r="AG66" i="8"/>
  <c r="BH66" i="8"/>
  <c r="AG59" i="8"/>
  <c r="AP59" i="8" s="1"/>
  <c r="AY59" i="8" s="1"/>
  <c r="BH59" i="8"/>
  <c r="AF85" i="8"/>
  <c r="BG85" i="8"/>
  <c r="AJ78" i="8"/>
  <c r="BK78" i="8"/>
  <c r="AK83" i="8"/>
  <c r="AT83" i="8" s="1"/>
  <c r="BC83" i="8" s="1"/>
  <c r="BL83" i="8"/>
  <c r="AI82" i="8"/>
  <c r="AR82" i="8" s="1"/>
  <c r="BA82" i="8" s="1"/>
  <c r="BJ82" i="8"/>
  <c r="AF76" i="8"/>
  <c r="AO76" i="8" s="1"/>
  <c r="AX76" i="8" s="1"/>
  <c r="BG76" i="8"/>
  <c r="AG85" i="8"/>
  <c r="BH85" i="8"/>
  <c r="AG76" i="8"/>
  <c r="AP76" i="8" s="1"/>
  <c r="AY76" i="8" s="1"/>
  <c r="BH76" i="8"/>
  <c r="AH69" i="8"/>
  <c r="BI69" i="8"/>
  <c r="AK67" i="8"/>
  <c r="AT67" i="8" s="1"/>
  <c r="BC67" i="8" s="1"/>
  <c r="BL67" i="8"/>
  <c r="AI59" i="8"/>
  <c r="AR59" i="8" s="1"/>
  <c r="BA59" i="8" s="1"/>
  <c r="BJ59" i="8"/>
  <c r="AJ68" i="8"/>
  <c r="AS68" i="8" s="1"/>
  <c r="BB68" i="8" s="1"/>
  <c r="BK68" i="8"/>
  <c r="AI61" i="8"/>
  <c r="BJ61" i="8"/>
  <c r="AF75" i="8"/>
  <c r="AO75" i="8" s="1"/>
  <c r="AX75" i="8" s="1"/>
  <c r="BG75" i="8"/>
  <c r="AG84" i="8"/>
  <c r="BH84" i="8"/>
  <c r="AG83" i="8"/>
  <c r="AP83" i="8" s="1"/>
  <c r="AY83" i="8" s="1"/>
  <c r="BH83" i="8"/>
  <c r="AE62" i="8"/>
  <c r="AN62" i="8" s="1"/>
  <c r="AW62" i="8" s="1"/>
  <c r="BF62" i="8"/>
  <c r="AI84" i="8"/>
  <c r="AR84" i="8" s="1"/>
  <c r="BA84" i="8" s="1"/>
  <c r="BJ84" i="8"/>
  <c r="AJ81" i="8"/>
  <c r="BK81" i="8"/>
  <c r="AE11" i="8"/>
  <c r="BF11" i="8"/>
  <c r="AI85" i="8"/>
  <c r="BJ85" i="8"/>
  <c r="AH83" i="8"/>
  <c r="AQ83" i="8" s="1"/>
  <c r="AZ83" i="8" s="1"/>
  <c r="BI83" i="8"/>
  <c r="AI79" i="8"/>
  <c r="BJ79" i="8"/>
  <c r="AH62" i="8"/>
  <c r="AQ62" i="8" s="1"/>
  <c r="AZ62" i="8" s="1"/>
  <c r="BI62" i="8"/>
  <c r="AG68" i="8"/>
  <c r="AP68" i="8" s="1"/>
  <c r="AY68" i="8" s="1"/>
  <c r="BH68" i="8"/>
  <c r="AG67" i="8"/>
  <c r="AP67" i="8" s="1"/>
  <c r="AY67" i="8" s="1"/>
  <c r="BH67" i="8"/>
  <c r="AJ65" i="8"/>
  <c r="BK65" i="8"/>
  <c r="AG65" i="8"/>
  <c r="AP65" i="8" s="1"/>
  <c r="AY65" i="8" s="1"/>
  <c r="BH65" i="8"/>
  <c r="AJ67" i="8"/>
  <c r="BK67" i="8"/>
  <c r="AG82" i="8"/>
  <c r="AP82" i="8" s="1"/>
  <c r="AY82" i="8" s="1"/>
  <c r="BH82" i="8"/>
  <c r="AK79" i="8"/>
  <c r="BL79" i="8"/>
  <c r="AK66" i="8"/>
  <c r="AT66" i="8" s="1"/>
  <c r="BC66" i="8" s="1"/>
  <c r="BL66" i="8"/>
  <c r="AK65" i="8"/>
  <c r="AT65" i="8" s="1"/>
  <c r="BC65" i="8" s="1"/>
  <c r="BL65" i="8"/>
  <c r="AK59" i="8"/>
  <c r="AT59" i="8" s="1"/>
  <c r="BC59" i="8" s="1"/>
  <c r="BL59" i="8"/>
  <c r="AE69" i="8"/>
  <c r="BF69" i="8"/>
  <c r="AH67" i="8"/>
  <c r="AQ67" i="8" s="1"/>
  <c r="AZ67" i="8" s="1"/>
  <c r="BI67" i="8"/>
  <c r="AF68" i="8"/>
  <c r="BG68" i="8"/>
  <c r="AE19" i="8"/>
  <c r="AN19" i="8" s="1"/>
  <c r="BF19" i="8"/>
  <c r="AK68" i="8"/>
  <c r="BL68" i="8"/>
  <c r="AJ20" i="8"/>
  <c r="AS20" i="8" s="1"/>
  <c r="BK20" i="8"/>
  <c r="AI64" i="8"/>
  <c r="BJ64" i="8"/>
  <c r="AH18" i="8"/>
  <c r="AQ18" i="8" s="1"/>
  <c r="BI18" i="8"/>
  <c r="AJ15" i="8"/>
  <c r="BK15" i="8"/>
  <c r="AK15" i="8"/>
  <c r="AT15" i="8" s="1"/>
  <c r="BL15" i="8"/>
  <c r="AG14" i="8"/>
  <c r="BH14" i="8"/>
  <c r="AH14" i="8"/>
  <c r="AQ14" i="8" s="1"/>
  <c r="BI14" i="8"/>
  <c r="AG16" i="8"/>
  <c r="BH16" i="8"/>
  <c r="AH21" i="8"/>
  <c r="AQ21" i="8" s="1"/>
  <c r="BI21" i="8"/>
  <c r="AJ18" i="8"/>
  <c r="BK18" i="8"/>
  <c r="AF17" i="8"/>
  <c r="AO17" i="8" s="1"/>
  <c r="BG17" i="8"/>
  <c r="AJ12" i="8"/>
  <c r="BK12" i="8"/>
  <c r="AI18" i="8"/>
  <c r="AR18" i="8" s="1"/>
  <c r="BJ18" i="8"/>
  <c r="AG15" i="8"/>
  <c r="AP15" i="8" s="1"/>
  <c r="BH15" i="8"/>
  <c r="AJ13" i="8"/>
  <c r="AS13" i="8" s="1"/>
  <c r="BK13" i="8"/>
  <c r="AK18" i="8"/>
  <c r="BL18" i="8"/>
  <c r="AF79" i="8"/>
  <c r="BG79" i="8"/>
  <c r="AE81" i="8"/>
  <c r="BF81" i="8"/>
  <c r="AJ80" i="8"/>
  <c r="BK80" i="8"/>
  <c r="AJ61" i="8"/>
  <c r="BK61" i="8"/>
  <c r="AF66" i="8"/>
  <c r="BG66" i="8"/>
  <c r="AF83" i="8"/>
  <c r="BG83" i="8"/>
  <c r="AK77" i="8"/>
  <c r="BL77" i="8"/>
  <c r="AF59" i="8"/>
  <c r="BG59" i="8"/>
  <c r="AE63" i="8"/>
  <c r="BF63" i="8"/>
  <c r="AJ84" i="8"/>
  <c r="BK84" i="8"/>
  <c r="AG81" i="8"/>
  <c r="BH81" i="8"/>
  <c r="AI11" i="8"/>
  <c r="BJ11" i="8"/>
  <c r="AG11" i="8"/>
  <c r="BH11" i="8"/>
  <c r="AI19" i="8"/>
  <c r="BJ19" i="8"/>
  <c r="AK17" i="8"/>
  <c r="BL17" i="8"/>
  <c r="AJ83" i="8"/>
  <c r="BK83" i="8"/>
  <c r="AF82" i="8"/>
  <c r="BG82" i="8"/>
  <c r="AG79" i="8"/>
  <c r="BH79" i="8"/>
  <c r="AJ75" i="8"/>
  <c r="BK75" i="8"/>
  <c r="AK84" i="8"/>
  <c r="BL84" i="8"/>
  <c r="AH78" i="8"/>
  <c r="BI78" i="8"/>
  <c r="AH76" i="8"/>
  <c r="BI76" i="8"/>
  <c r="AI78" i="8"/>
  <c r="BJ78" i="8"/>
  <c r="AE61" i="8"/>
  <c r="BF61" i="8"/>
  <c r="AK60" i="8"/>
  <c r="BL60" i="8"/>
  <c r="AK61" i="8"/>
  <c r="BL61" i="8"/>
  <c r="AH61" i="8"/>
  <c r="BI61" i="8"/>
  <c r="AK63" i="8"/>
  <c r="BL63" i="8"/>
  <c r="AH77" i="8"/>
  <c r="BI77" i="8"/>
  <c r="AE76" i="8"/>
  <c r="BF76" i="8"/>
  <c r="AJ82" i="8"/>
  <c r="BK82" i="8"/>
  <c r="AK64" i="8"/>
  <c r="BL64" i="8"/>
  <c r="AJ76" i="8"/>
  <c r="AS76" i="8" s="1"/>
  <c r="BB76" i="8" s="1"/>
  <c r="BK76" i="8"/>
  <c r="AG75" i="8"/>
  <c r="BH75" i="8"/>
  <c r="AJ85" i="8"/>
  <c r="BK85" i="8"/>
  <c r="AI81" i="8"/>
  <c r="BJ81" i="8"/>
  <c r="AI75" i="8"/>
  <c r="BJ75" i="8"/>
  <c r="AK81" i="8"/>
  <c r="BL81" i="8"/>
  <c r="AE67" i="8"/>
  <c r="BF67" i="8"/>
  <c r="AH60" i="8"/>
  <c r="BI60" i="8"/>
  <c r="AI69" i="8"/>
  <c r="BJ69" i="8"/>
  <c r="AE68" i="8"/>
  <c r="BF68" i="8"/>
  <c r="AF69" i="8"/>
  <c r="BG69" i="8"/>
  <c r="AH59" i="8"/>
  <c r="BI59" i="8"/>
  <c r="AJ64" i="8"/>
  <c r="BK64" i="8"/>
  <c r="AE79" i="8"/>
  <c r="BF79" i="8"/>
  <c r="AI68" i="8"/>
  <c r="BJ68" i="8"/>
  <c r="AI66" i="8"/>
  <c r="AR66" i="8" s="1"/>
  <c r="BA66" i="8" s="1"/>
  <c r="BJ66" i="8"/>
  <c r="AF62" i="8"/>
  <c r="BG62" i="8"/>
  <c r="AI60" i="8"/>
  <c r="BJ60" i="8"/>
  <c r="AJ69" i="8"/>
  <c r="BK69" i="8"/>
  <c r="AK78" i="8"/>
  <c r="BL78" i="8"/>
  <c r="AF12" i="8"/>
  <c r="BG12" i="8"/>
  <c r="AG21" i="8"/>
  <c r="BH21" i="8"/>
  <c r="AK12" i="8"/>
  <c r="BL12" i="8"/>
  <c r="AI63" i="8"/>
  <c r="BJ63" i="8"/>
  <c r="AF15" i="8"/>
  <c r="BG15" i="8"/>
  <c r="AG20" i="8"/>
  <c r="BH20" i="8"/>
  <c r="AF18" i="8"/>
  <c r="BG18" i="8"/>
  <c r="AI16" i="8"/>
  <c r="BJ16" i="8"/>
  <c r="AE15" i="8"/>
  <c r="BF15" i="8"/>
  <c r="AK20" i="8"/>
  <c r="BL20" i="8"/>
  <c r="AK11" i="8"/>
  <c r="BL11" i="8"/>
  <c r="AE21" i="8"/>
  <c r="BF21" i="8"/>
  <c r="AH19" i="8"/>
  <c r="BI19" i="8"/>
  <c r="AG17" i="8"/>
  <c r="BH17" i="8"/>
  <c r="AI14" i="8"/>
  <c r="BJ14" i="8"/>
  <c r="AI17" i="8"/>
  <c r="BJ17" i="8"/>
  <c r="AE16" i="8"/>
  <c r="BF16" i="8"/>
  <c r="AF21" i="8"/>
  <c r="BG21" i="8"/>
  <c r="AH13" i="8"/>
  <c r="BI13" i="8"/>
  <c r="AH81" i="8"/>
  <c r="AQ81" i="8" s="1"/>
  <c r="AZ81" i="8" s="1"/>
  <c r="BI81" i="8"/>
  <c r="AE20" i="8"/>
  <c r="BF20" i="8"/>
  <c r="AK53" i="8"/>
  <c r="AT53" i="8" s="1"/>
  <c r="BC53" i="8" s="1"/>
  <c r="AI21" i="8"/>
  <c r="AR21" i="8" s="1"/>
  <c r="AF35" i="8"/>
  <c r="AI28" i="8"/>
  <c r="AR28" i="8" s="1"/>
  <c r="BA28" i="8" s="1"/>
  <c r="AG19" i="8"/>
  <c r="AP19" i="8" s="1"/>
  <c r="AG28" i="8"/>
  <c r="AP28" i="8" s="1"/>
  <c r="AY28" i="8" s="1"/>
  <c r="AJ34" i="8"/>
  <c r="AS34" i="8" s="1"/>
  <c r="BB34" i="8" s="1"/>
  <c r="AI46" i="8"/>
  <c r="AR46" i="8" s="1"/>
  <c r="BA46" i="8" s="1"/>
  <c r="AE53" i="8"/>
  <c r="AN53" i="8" s="1"/>
  <c r="AW53" i="8" s="1"/>
  <c r="AH44" i="8"/>
  <c r="AQ44" i="8" s="1"/>
  <c r="AZ44" i="8" s="1"/>
  <c r="AH53" i="8"/>
  <c r="AH50" i="8"/>
  <c r="AQ50" i="8" s="1"/>
  <c r="AZ50" i="8" s="1"/>
  <c r="AH49" i="8"/>
  <c r="AQ49" i="8" s="1"/>
  <c r="AZ49" i="8" s="1"/>
  <c r="AJ32" i="8"/>
  <c r="AS32" i="8" s="1"/>
  <c r="BB32" i="8" s="1"/>
  <c r="AK51" i="8"/>
  <c r="AT51" i="8" s="1"/>
  <c r="BC51" i="8" s="1"/>
  <c r="AE52" i="8"/>
  <c r="AN52" i="8" s="1"/>
  <c r="AW52" i="8" s="1"/>
  <c r="AE51" i="8"/>
  <c r="AN51" i="8" s="1"/>
  <c r="AW51" i="8" s="1"/>
  <c r="AJ47" i="8"/>
  <c r="AS47" i="8" s="1"/>
  <c r="BB47" i="8" s="1"/>
  <c r="AG46" i="8"/>
  <c r="AE47" i="8"/>
  <c r="AN47" i="8" s="1"/>
  <c r="AW47" i="8" s="1"/>
  <c r="AF50" i="8"/>
  <c r="AO50" i="8" s="1"/>
  <c r="AX50" i="8" s="1"/>
  <c r="AG50" i="8"/>
  <c r="AP50" i="8" s="1"/>
  <c r="AY50" i="8" s="1"/>
  <c r="AF46" i="8"/>
  <c r="AO46" i="8" s="1"/>
  <c r="AX46" i="8" s="1"/>
  <c r="AH48" i="8"/>
  <c r="AQ48" i="8" s="1"/>
  <c r="AZ48" i="8" s="1"/>
  <c r="AI53" i="8"/>
  <c r="AR53" i="8" s="1"/>
  <c r="BA53" i="8" s="1"/>
  <c r="AK49" i="8"/>
  <c r="AT49" i="8" s="1"/>
  <c r="BC49" i="8" s="1"/>
  <c r="AG33" i="8"/>
  <c r="AP33" i="8" s="1"/>
  <c r="AY33" i="8" s="1"/>
  <c r="AF13" i="8"/>
  <c r="AO13" i="8" s="1"/>
  <c r="AK27" i="8"/>
  <c r="AT27" i="8" s="1"/>
  <c r="BC27" i="8" s="1"/>
  <c r="AF33" i="8"/>
  <c r="AO33" i="8" s="1"/>
  <c r="AX33" i="8" s="1"/>
  <c r="AH15" i="8"/>
  <c r="AQ15" i="8" s="1"/>
  <c r="AK30" i="8"/>
  <c r="AT30" i="8" s="1"/>
  <c r="BC30" i="8" s="1"/>
  <c r="AK48" i="8"/>
  <c r="AT48" i="8" s="1"/>
  <c r="BC48" i="8" s="1"/>
  <c r="AI44" i="8"/>
  <c r="AR44" i="8" s="1"/>
  <c r="BA44" i="8" s="1"/>
  <c r="AG51" i="8"/>
  <c r="AI43" i="8"/>
  <c r="AR43" i="8" s="1"/>
  <c r="BA43" i="8" s="1"/>
  <c r="AJ52" i="8"/>
  <c r="AS52" i="8" s="1"/>
  <c r="BB52" i="8" s="1"/>
  <c r="AJ51" i="8"/>
  <c r="AS51" i="8" s="1"/>
  <c r="BB51" i="8" s="1"/>
  <c r="AE45" i="8"/>
  <c r="AN45" i="8" s="1"/>
  <c r="AW45" i="8" s="1"/>
  <c r="AF45" i="8"/>
  <c r="AO45" i="8" s="1"/>
  <c r="AX45" i="8" s="1"/>
  <c r="AF44" i="8"/>
  <c r="AO44" i="8" s="1"/>
  <c r="AX44" i="8" s="1"/>
  <c r="AG53" i="8"/>
  <c r="AP53" i="8" s="1"/>
  <c r="AY53" i="8" s="1"/>
  <c r="AE50" i="8"/>
  <c r="AJ53" i="8"/>
  <c r="AS53" i="8" s="1"/>
  <c r="BB53" i="8" s="1"/>
  <c r="AI51" i="8"/>
  <c r="AR51" i="8" s="1"/>
  <c r="BA51" i="8" s="1"/>
  <c r="AH43" i="8"/>
  <c r="AQ43" i="8" s="1"/>
  <c r="AZ43" i="8" s="1"/>
  <c r="AI52" i="8"/>
  <c r="AR52" i="8" s="1"/>
  <c r="BA52" i="8" s="1"/>
  <c r="AE44" i="8"/>
  <c r="AN44" i="8" s="1"/>
  <c r="AW44" i="8" s="1"/>
  <c r="AF52" i="8"/>
  <c r="AO52" i="8" s="1"/>
  <c r="AX52" i="8" s="1"/>
  <c r="AH12" i="8"/>
  <c r="AQ12" i="8" s="1"/>
  <c r="AJ17" i="8"/>
  <c r="AH32" i="8"/>
  <c r="AQ32" i="8" s="1"/>
  <c r="AZ32" i="8" s="1"/>
  <c r="AJ36" i="8"/>
  <c r="AS36" i="8" s="1"/>
  <c r="BB36" i="8" s="1"/>
  <c r="AH35" i="8"/>
  <c r="AQ35" i="8" s="1"/>
  <c r="AZ35" i="8" s="1"/>
  <c r="AF51" i="8"/>
  <c r="AO51" i="8" s="1"/>
  <c r="AX51" i="8" s="1"/>
  <c r="AG52" i="8"/>
  <c r="AP52" i="8" s="1"/>
  <c r="AY52" i="8" s="1"/>
  <c r="AF49" i="8"/>
  <c r="AO49" i="8" s="1"/>
  <c r="AX49" i="8" s="1"/>
  <c r="AK45" i="8"/>
  <c r="AT45" i="8" s="1"/>
  <c r="BC45" i="8" s="1"/>
  <c r="AK44" i="8"/>
  <c r="AT44" i="8" s="1"/>
  <c r="BC44" i="8" s="1"/>
  <c r="AG47" i="8"/>
  <c r="AP47" i="8" s="1"/>
  <c r="AY47" i="8" s="1"/>
  <c r="AH47" i="8"/>
  <c r="AQ47" i="8" s="1"/>
  <c r="AZ47" i="8" s="1"/>
  <c r="AH46" i="8"/>
  <c r="AQ46" i="8" s="1"/>
  <c r="AZ46" i="8" s="1"/>
  <c r="AF43" i="8"/>
  <c r="AO43" i="8" s="1"/>
  <c r="AX43" i="8" s="1"/>
  <c r="AK43" i="8"/>
  <c r="AT43" i="8" s="1"/>
  <c r="BC43" i="8" s="1"/>
  <c r="AF67" i="8"/>
  <c r="AO67" i="8" s="1"/>
  <c r="AX67" i="8" s="1"/>
  <c r="AG43" i="8"/>
  <c r="AP43" i="8" s="1"/>
  <c r="AY43" i="8" s="1"/>
  <c r="AJ45" i="8"/>
  <c r="AJ44" i="8"/>
  <c r="AS44" i="8" s="1"/>
  <c r="BB44" i="8" s="1"/>
  <c r="AH52" i="8"/>
  <c r="AQ52" i="8" s="1"/>
  <c r="AZ52" i="8" s="1"/>
  <c r="AI48" i="8"/>
  <c r="AR48" i="8" s="1"/>
  <c r="BA48" i="8" s="1"/>
  <c r="AG45" i="8"/>
  <c r="AP45" i="8" s="1"/>
  <c r="AY45" i="8" s="1"/>
  <c r="AE17" i="8"/>
  <c r="AN17" i="8" s="1"/>
  <c r="AI30" i="8"/>
  <c r="AR30" i="8" s="1"/>
  <c r="BA30" i="8" s="1"/>
  <c r="AE37" i="8"/>
  <c r="AN37" i="8" s="1"/>
  <c r="AW37" i="8" s="1"/>
  <c r="AJ14" i="8"/>
  <c r="AG29" i="8"/>
  <c r="AP29" i="8" s="1"/>
  <c r="AY29" i="8" s="1"/>
  <c r="AG44" i="8"/>
  <c r="AP44" i="8" s="1"/>
  <c r="AY44" i="8" s="1"/>
  <c r="AE49" i="8"/>
  <c r="AN49" i="8" s="1"/>
  <c r="AW49" i="8" s="1"/>
  <c r="AI62" i="8"/>
  <c r="AR62" i="8" s="1"/>
  <c r="BA62" i="8" s="1"/>
  <c r="AH51" i="8"/>
  <c r="AQ51" i="8" s="1"/>
  <c r="AZ51" i="8" s="1"/>
  <c r="AF48" i="8"/>
  <c r="AO48" i="8" s="1"/>
  <c r="AX48" i="8" s="1"/>
  <c r="AF47" i="8"/>
  <c r="AO47" i="8" s="1"/>
  <c r="AX47" i="8" s="1"/>
  <c r="AF53" i="8"/>
  <c r="AO53" i="8" s="1"/>
  <c r="AX53" i="8" s="1"/>
  <c r="AI49" i="8"/>
  <c r="AR49" i="8" s="1"/>
  <c r="BA49" i="8" s="1"/>
  <c r="AJ49" i="8"/>
  <c r="AS49" i="8" s="1"/>
  <c r="BB49" i="8" s="1"/>
  <c r="AJ48" i="8"/>
  <c r="AS48" i="8" s="1"/>
  <c r="BB48" i="8" s="1"/>
  <c r="AH45" i="8"/>
  <c r="AQ45" i="8" s="1"/>
  <c r="AZ45" i="8" s="1"/>
  <c r="AJ50" i="8"/>
  <c r="AS50" i="8" s="1"/>
  <c r="BB50" i="8" s="1"/>
  <c r="AK46" i="8"/>
  <c r="AT46" i="8" s="1"/>
  <c r="BC46" i="8" s="1"/>
  <c r="AK47" i="8"/>
  <c r="AT47" i="8" s="1"/>
  <c r="BC47" i="8" s="1"/>
  <c r="AE48" i="8"/>
  <c r="AG49" i="8"/>
  <c r="AP49" i="8" s="1"/>
  <c r="AY49" i="8" s="1"/>
  <c r="AK50" i="8"/>
  <c r="AT50" i="8" s="1"/>
  <c r="BC50" i="8" s="1"/>
  <c r="AI47" i="8"/>
  <c r="AR47" i="8" s="1"/>
  <c r="BA47" i="8" s="1"/>
  <c r="BU52" i="8"/>
  <c r="K12" i="6"/>
  <c r="K8" i="6"/>
  <c r="P8" i="6"/>
  <c r="W22" i="6"/>
  <c r="AD22" i="6" s="1"/>
  <c r="AC23" i="6"/>
  <c r="R9" i="6"/>
  <c r="AA23" i="6"/>
  <c r="U10" i="6"/>
  <c r="O10" i="6"/>
  <c r="O9" i="6"/>
  <c r="N10" i="6"/>
  <c r="P11" i="6"/>
  <c r="T12" i="6"/>
  <c r="M12" i="6"/>
  <c r="K9" i="6"/>
  <c r="M11" i="6"/>
  <c r="O12" i="6"/>
  <c r="Y23" i="6"/>
  <c r="R12" i="6"/>
  <c r="K21" i="6"/>
  <c r="O8" i="6"/>
  <c r="N11" i="6"/>
  <c r="L11" i="6"/>
  <c r="AC21" i="6"/>
  <c r="V10" i="6"/>
  <c r="V9" i="6"/>
  <c r="AC20" i="6"/>
  <c r="AC19" i="6"/>
  <c r="V8" i="6"/>
  <c r="AD20" i="6"/>
  <c r="W9" i="6"/>
  <c r="AB22" i="6"/>
  <c r="U11" i="6"/>
  <c r="AC22" i="6"/>
  <c r="V11" i="6"/>
  <c r="K29" i="6"/>
  <c r="L8" i="6"/>
  <c r="P9" i="6"/>
  <c r="L12" i="6"/>
  <c r="Y19" i="6"/>
  <c r="M8" i="6"/>
  <c r="L20" i="6"/>
  <c r="K22" i="6"/>
  <c r="R22" i="6" s="1"/>
  <c r="N23" i="6"/>
  <c r="U23" i="6" s="1"/>
  <c r="H29" i="6"/>
  <c r="N29" i="6"/>
  <c r="U29" i="6" s="1"/>
  <c r="U34" i="6" s="1"/>
  <c r="O11" i="6"/>
  <c r="I29" i="6"/>
  <c r="P29" i="6"/>
  <c r="W29" i="6" s="1"/>
  <c r="Q29" i="6"/>
  <c r="X29" i="6" s="1"/>
  <c r="X34" i="6" s="1"/>
  <c r="G29" i="6"/>
  <c r="L29" i="6"/>
  <c r="R29" i="6"/>
  <c r="Y29" i="6" s="1"/>
  <c r="Y34" i="6" s="1"/>
  <c r="AA19" i="6"/>
  <c r="T8" i="6"/>
  <c r="Z22" i="6"/>
  <c r="S11" i="6"/>
  <c r="S8" i="6"/>
  <c r="Z19" i="6"/>
  <c r="AB20" i="6"/>
  <c r="U9" i="6"/>
  <c r="AA22" i="6"/>
  <c r="T11" i="6"/>
  <c r="W8" i="6"/>
  <c r="AD19" i="6"/>
  <c r="AA21" i="6"/>
  <c r="T10" i="6"/>
  <c r="S12" i="6"/>
  <c r="Z23" i="6"/>
  <c r="W12" i="6"/>
  <c r="AD23" i="6"/>
  <c r="R30" i="6"/>
  <c r="Y30" i="6" s="1"/>
  <c r="N30" i="6"/>
  <c r="U30" i="6" s="1"/>
  <c r="I30" i="6"/>
  <c r="Q30" i="6"/>
  <c r="X30" i="6" s="1"/>
  <c r="L30" i="6"/>
  <c r="H30" i="6"/>
  <c r="P30" i="6"/>
  <c r="W30" i="6" s="1"/>
  <c r="K30" i="6"/>
  <c r="G30" i="6"/>
  <c r="N9" i="6"/>
  <c r="N19" i="6"/>
  <c r="U19" i="6" s="1"/>
  <c r="J30" i="6"/>
  <c r="M10" i="6"/>
  <c r="P12" i="6"/>
  <c r="V12" i="6"/>
  <c r="Y20" i="6"/>
  <c r="L10" i="6"/>
  <c r="L21" i="6"/>
  <c r="S21" i="6" s="1"/>
  <c r="P10" i="6"/>
  <c r="P21" i="6"/>
  <c r="W21" i="6" s="1"/>
  <c r="AB21" i="6"/>
  <c r="O30" i="6"/>
  <c r="V30" i="6" s="1"/>
  <c r="M20" i="6"/>
  <c r="T20" i="6" s="1"/>
  <c r="M9" i="6"/>
  <c r="Z34" i="6"/>
  <c r="S34" i="6"/>
  <c r="S30" i="6"/>
  <c r="Z30" i="6" s="1"/>
  <c r="J29" i="6"/>
  <c r="O29" i="6"/>
  <c r="V29" i="6" s="1"/>
  <c r="BQ48" i="8" l="1"/>
  <c r="BT43" i="8"/>
  <c r="BB43" i="8"/>
  <c r="BS50" i="8"/>
  <c r="BA50" i="8"/>
  <c r="BM96" i="8"/>
  <c r="BO46" i="8"/>
  <c r="BM22" i="8"/>
  <c r="BI22" i="8"/>
  <c r="BI38" i="8"/>
  <c r="BM38" i="8"/>
  <c r="BM70" i="8"/>
  <c r="BI70" i="8"/>
  <c r="BM86" i="8"/>
  <c r="BI86" i="8"/>
  <c r="BM54" i="8"/>
  <c r="BI54" i="8"/>
  <c r="AP97" i="8"/>
  <c r="BH97" i="8"/>
  <c r="AO106" i="8"/>
  <c r="BG106" i="8"/>
  <c r="AQ97" i="8"/>
  <c r="BI97" i="8"/>
  <c r="AS97" i="8"/>
  <c r="BK97" i="8"/>
  <c r="AS106" i="8"/>
  <c r="BK106" i="8"/>
  <c r="AN106" i="8"/>
  <c r="BF106" i="8"/>
  <c r="AP106" i="8"/>
  <c r="BH106" i="8"/>
  <c r="AR106" i="8"/>
  <c r="BJ106" i="8"/>
  <c r="AO97" i="8"/>
  <c r="BG97" i="8"/>
  <c r="AQ106" i="8"/>
  <c r="BI106" i="8"/>
  <c r="AT97" i="8"/>
  <c r="BL97" i="8"/>
  <c r="AR97" i="8"/>
  <c r="BJ97" i="8"/>
  <c r="AN97" i="8"/>
  <c r="BF97" i="8"/>
  <c r="AT106" i="8"/>
  <c r="BL106" i="8"/>
  <c r="AN48" i="8"/>
  <c r="AW48" i="8" s="1"/>
  <c r="AS45" i="8"/>
  <c r="BB45" i="8" s="1"/>
  <c r="AN50" i="8"/>
  <c r="AW50" i="8" s="1"/>
  <c r="AP46" i="8"/>
  <c r="AY46" i="8" s="1"/>
  <c r="AN20" i="8"/>
  <c r="BO20" i="8" s="1"/>
  <c r="AN16" i="8"/>
  <c r="BO16" i="8" s="1"/>
  <c r="AQ19" i="8"/>
  <c r="AZ19" i="8" s="1"/>
  <c r="AN15" i="8"/>
  <c r="AW15" i="8" s="1"/>
  <c r="AO15" i="8"/>
  <c r="BP15" i="8" s="1"/>
  <c r="AO12" i="8"/>
  <c r="AX12" i="8" s="1"/>
  <c r="AO62" i="8"/>
  <c r="AX62" i="8" s="1"/>
  <c r="AS64" i="8"/>
  <c r="BB64" i="8" s="1"/>
  <c r="AR69" i="8"/>
  <c r="BA69" i="8" s="1"/>
  <c r="AR75" i="8"/>
  <c r="BA75" i="8" s="1"/>
  <c r="AS85" i="8"/>
  <c r="AS82" i="8"/>
  <c r="BB82" i="8" s="1"/>
  <c r="AQ61" i="8"/>
  <c r="AZ61" i="8" s="1"/>
  <c r="AR78" i="8"/>
  <c r="AS75" i="8"/>
  <c r="AT17" i="8"/>
  <c r="BU17" i="8" s="1"/>
  <c r="AP81" i="8"/>
  <c r="AT77" i="8"/>
  <c r="BC77" i="8" s="1"/>
  <c r="AS80" i="8"/>
  <c r="BB80" i="8" s="1"/>
  <c r="AO85" i="8"/>
  <c r="AN85" i="8"/>
  <c r="AS21" i="8"/>
  <c r="BB21" i="8" s="1"/>
  <c r="AO14" i="8"/>
  <c r="BP14" i="8" s="1"/>
  <c r="AQ17" i="8"/>
  <c r="AZ17" i="8" s="1"/>
  <c r="AQ84" i="8"/>
  <c r="AP63" i="8"/>
  <c r="AY63" i="8" s="1"/>
  <c r="AN14" i="8"/>
  <c r="AW14" i="8" s="1"/>
  <c r="AT16" i="8"/>
  <c r="BC16" i="8" s="1"/>
  <c r="AR13" i="8"/>
  <c r="BA13" i="8" s="1"/>
  <c r="AN80" i="8"/>
  <c r="AW80" i="8" s="1"/>
  <c r="AT69" i="8"/>
  <c r="BC69" i="8" s="1"/>
  <c r="AS60" i="8"/>
  <c r="BB60" i="8" s="1"/>
  <c r="AR76" i="8"/>
  <c r="BA76" i="8" s="1"/>
  <c r="AO81" i="8"/>
  <c r="AX81" i="8" s="1"/>
  <c r="AQ66" i="8"/>
  <c r="AZ66" i="8" s="1"/>
  <c r="AN18" i="8"/>
  <c r="AW18" i="8" s="1"/>
  <c r="AO61" i="8"/>
  <c r="AX61" i="8" s="1"/>
  <c r="AQ65" i="8"/>
  <c r="AZ65" i="8" s="1"/>
  <c r="AP27" i="8"/>
  <c r="AY27" i="8" s="1"/>
  <c r="AQ36" i="8"/>
  <c r="AZ36" i="8" s="1"/>
  <c r="AS28" i="8"/>
  <c r="BB28" i="8" s="1"/>
  <c r="AP32" i="8"/>
  <c r="AY32" i="8" s="1"/>
  <c r="AS33" i="8"/>
  <c r="BB33" i="8" s="1"/>
  <c r="AN27" i="8"/>
  <c r="AW27" i="8" s="1"/>
  <c r="AO21" i="8"/>
  <c r="BP21" i="8" s="1"/>
  <c r="AP17" i="8"/>
  <c r="AY17" i="8" s="1"/>
  <c r="AT20" i="8"/>
  <c r="BC20" i="8" s="1"/>
  <c r="AP20" i="8"/>
  <c r="AY20" i="8" s="1"/>
  <c r="AP21" i="8"/>
  <c r="BQ21" i="8" s="1"/>
  <c r="AR60" i="8"/>
  <c r="BA60" i="8" s="1"/>
  <c r="AN79" i="8"/>
  <c r="AW79" i="8" s="1"/>
  <c r="AN68" i="8"/>
  <c r="AW68" i="8" s="1"/>
  <c r="AT81" i="8"/>
  <c r="BC81" i="8" s="1"/>
  <c r="AP75" i="8"/>
  <c r="AY75" i="8" s="1"/>
  <c r="AN76" i="8"/>
  <c r="AN61" i="8"/>
  <c r="AW61" i="8" s="1"/>
  <c r="AT84" i="8"/>
  <c r="AS83" i="8"/>
  <c r="BB83" i="8" s="1"/>
  <c r="AR11" i="8"/>
  <c r="BA11" i="8" s="1"/>
  <c r="AO59" i="8"/>
  <c r="AX59" i="8" s="1"/>
  <c r="AS61" i="8"/>
  <c r="BB61" i="8" s="1"/>
  <c r="AS18" i="8"/>
  <c r="BT18" i="8" s="1"/>
  <c r="AP14" i="8"/>
  <c r="AY14" i="8" s="1"/>
  <c r="AR64" i="8"/>
  <c r="BA64" i="8" s="1"/>
  <c r="AO68" i="8"/>
  <c r="AX68" i="8" s="1"/>
  <c r="AN69" i="8"/>
  <c r="AW69" i="8" s="1"/>
  <c r="AT79" i="8"/>
  <c r="AS65" i="8"/>
  <c r="BB65" i="8" s="1"/>
  <c r="AR79" i="8"/>
  <c r="BA79" i="8" s="1"/>
  <c r="AS81" i="8"/>
  <c r="AP84" i="8"/>
  <c r="AY84" i="8" s="1"/>
  <c r="AT82" i="8"/>
  <c r="BC82" i="8" s="1"/>
  <c r="AP18" i="8"/>
  <c r="AY18" i="8" s="1"/>
  <c r="AP12" i="8"/>
  <c r="AY12" i="8" s="1"/>
  <c r="AN59" i="8"/>
  <c r="AW59" i="8" s="1"/>
  <c r="AN64" i="8"/>
  <c r="AW64" i="8" s="1"/>
  <c r="AT85" i="8"/>
  <c r="BC85" i="8" s="1"/>
  <c r="AO64" i="8"/>
  <c r="AQ85" i="8"/>
  <c r="AR15" i="8"/>
  <c r="BS15" i="8" s="1"/>
  <c r="AQ16" i="8"/>
  <c r="BR16" i="8" s="1"/>
  <c r="AN12" i="8"/>
  <c r="AW12" i="8" s="1"/>
  <c r="AO11" i="8"/>
  <c r="AX11" i="8" s="1"/>
  <c r="AN60" i="8"/>
  <c r="AO60" i="8"/>
  <c r="AX60" i="8" s="1"/>
  <c r="AO63" i="8"/>
  <c r="AS66" i="8"/>
  <c r="AP61" i="8"/>
  <c r="AY61" i="8" s="1"/>
  <c r="AN66" i="8"/>
  <c r="AN84" i="8"/>
  <c r="AW84" i="8" s="1"/>
  <c r="AQ63" i="8"/>
  <c r="AZ63" i="8" s="1"/>
  <c r="AS63" i="8"/>
  <c r="BB63" i="8" s="1"/>
  <c r="AQ79" i="8"/>
  <c r="AP60" i="8"/>
  <c r="AY60" i="8" s="1"/>
  <c r="AO77" i="8"/>
  <c r="AX77" i="8" s="1"/>
  <c r="AO78" i="8"/>
  <c r="AX78" i="8" s="1"/>
  <c r="AQ68" i="8"/>
  <c r="AZ68" i="8" s="1"/>
  <c r="AR65" i="8"/>
  <c r="AT75" i="8"/>
  <c r="AT19" i="8"/>
  <c r="BC19" i="8" s="1"/>
  <c r="AS16" i="8"/>
  <c r="BT16" i="8" s="1"/>
  <c r="AP69" i="8"/>
  <c r="AY69" i="8" s="1"/>
  <c r="AO80" i="8"/>
  <c r="AX80" i="8" s="1"/>
  <c r="AR80" i="8"/>
  <c r="BA80" i="8" s="1"/>
  <c r="AT80" i="8"/>
  <c r="BC80" i="8" s="1"/>
  <c r="AP36" i="8"/>
  <c r="AY36" i="8" s="1"/>
  <c r="AT37" i="8"/>
  <c r="AN33" i="8"/>
  <c r="AW33" i="8" s="1"/>
  <c r="AS37" i="8"/>
  <c r="AT34" i="8"/>
  <c r="AT36" i="8"/>
  <c r="BC36" i="8" s="1"/>
  <c r="AN31" i="8"/>
  <c r="AW31" i="8" s="1"/>
  <c r="AR33" i="8"/>
  <c r="AP37" i="8"/>
  <c r="AY37" i="8" s="1"/>
  <c r="AO29" i="8"/>
  <c r="AX29" i="8" s="1"/>
  <c r="AO31" i="8"/>
  <c r="AX31" i="8" s="1"/>
  <c r="AN36" i="8"/>
  <c r="AW36" i="8" s="1"/>
  <c r="AQ28" i="8"/>
  <c r="AZ28" i="8" s="1"/>
  <c r="AR36" i="8"/>
  <c r="BA36" i="8" s="1"/>
  <c r="AQ29" i="8"/>
  <c r="AZ29" i="8" s="1"/>
  <c r="AP35" i="8"/>
  <c r="AN35" i="8"/>
  <c r="AW35" i="8" s="1"/>
  <c r="AO30" i="8"/>
  <c r="AT31" i="8"/>
  <c r="AR45" i="8"/>
  <c r="BA45" i="8" s="1"/>
  <c r="AN43" i="8"/>
  <c r="AS14" i="8"/>
  <c r="BB14" i="8" s="1"/>
  <c r="AS17" i="8"/>
  <c r="BB17" i="8" s="1"/>
  <c r="AP51" i="8"/>
  <c r="AY51" i="8" s="1"/>
  <c r="AQ53" i="8"/>
  <c r="AO35" i="8"/>
  <c r="AQ13" i="8"/>
  <c r="BR13" i="8" s="1"/>
  <c r="AR14" i="8"/>
  <c r="BA14" i="8" s="1"/>
  <c r="AT11" i="8"/>
  <c r="BU11" i="8" s="1"/>
  <c r="AO18" i="8"/>
  <c r="BP18" i="8" s="1"/>
  <c r="AT12" i="8"/>
  <c r="BC12" i="8" s="1"/>
  <c r="AS69" i="8"/>
  <c r="BB69" i="8" s="1"/>
  <c r="AR68" i="8"/>
  <c r="AO69" i="8"/>
  <c r="AN67" i="8"/>
  <c r="AQ77" i="8"/>
  <c r="AZ77" i="8" s="1"/>
  <c r="AT60" i="8"/>
  <c r="AQ78" i="8"/>
  <c r="AO82" i="8"/>
  <c r="AX82" i="8" s="1"/>
  <c r="AP11" i="8"/>
  <c r="AY11" i="8" s="1"/>
  <c r="AN63" i="8"/>
  <c r="AW63" i="8" s="1"/>
  <c r="AO66" i="8"/>
  <c r="AO79" i="8"/>
  <c r="AN11" i="8"/>
  <c r="AW11" i="8" s="1"/>
  <c r="AP66" i="8"/>
  <c r="AP80" i="8"/>
  <c r="AY80" i="8" s="1"/>
  <c r="AO19" i="8"/>
  <c r="AX19" i="8" s="1"/>
  <c r="AQ20" i="8"/>
  <c r="AZ20" i="8" s="1"/>
  <c r="AT62" i="8"/>
  <c r="AR83" i="8"/>
  <c r="AS79" i="8"/>
  <c r="BB79" i="8" s="1"/>
  <c r="AN78" i="8"/>
  <c r="AQ11" i="8"/>
  <c r="BR11" i="8" s="1"/>
  <c r="AT14" i="8"/>
  <c r="BU14" i="8" s="1"/>
  <c r="AP13" i="8"/>
  <c r="AY13" i="8" s="1"/>
  <c r="AT13" i="8"/>
  <c r="BC13" i="8" s="1"/>
  <c r="AR67" i="8"/>
  <c r="AO65" i="8"/>
  <c r="AX65" i="8" s="1"/>
  <c r="AP62" i="8"/>
  <c r="AN65" i="8"/>
  <c r="AW65" i="8" s="1"/>
  <c r="AQ75" i="8"/>
  <c r="AR77" i="8"/>
  <c r="BA77" i="8" s="1"/>
  <c r="AN82" i="8"/>
  <c r="AN83" i="8"/>
  <c r="AW83" i="8" s="1"/>
  <c r="AR12" i="8"/>
  <c r="BS12" i="8" s="1"/>
  <c r="AQ64" i="8"/>
  <c r="AZ64" i="8" s="1"/>
  <c r="AQ82" i="8"/>
  <c r="AP78" i="8"/>
  <c r="AY78" i="8" s="1"/>
  <c r="AR29" i="8"/>
  <c r="BA29" i="8" s="1"/>
  <c r="AQ31" i="8"/>
  <c r="AT32" i="8"/>
  <c r="AS27" i="8"/>
  <c r="BB27" i="8" s="1"/>
  <c r="AN34" i="8"/>
  <c r="AQ30" i="8"/>
  <c r="AZ30" i="8" s="1"/>
  <c r="AR37" i="8"/>
  <c r="BA37" i="8" s="1"/>
  <c r="AT29" i="8"/>
  <c r="BC29" i="8" s="1"/>
  <c r="AS35" i="8"/>
  <c r="AR27" i="8"/>
  <c r="AR17" i="8"/>
  <c r="BA17" i="8" s="1"/>
  <c r="AN21" i="8"/>
  <c r="AW21" i="8" s="1"/>
  <c r="AR16" i="8"/>
  <c r="BS16" i="8" s="1"/>
  <c r="AR63" i="8"/>
  <c r="BA63" i="8" s="1"/>
  <c r="AT78" i="8"/>
  <c r="BC78" i="8" s="1"/>
  <c r="AQ59" i="8"/>
  <c r="AZ59" i="8" s="1"/>
  <c r="AQ60" i="8"/>
  <c r="AZ60" i="8" s="1"/>
  <c r="AR81" i="8"/>
  <c r="BA81" i="8" s="1"/>
  <c r="AT64" i="8"/>
  <c r="AT63" i="8"/>
  <c r="AT61" i="8"/>
  <c r="BC61" i="8" s="1"/>
  <c r="AQ76" i="8"/>
  <c r="AP79" i="8"/>
  <c r="AR19" i="8"/>
  <c r="BA19" i="8" s="1"/>
  <c r="AS84" i="8"/>
  <c r="AO83" i="8"/>
  <c r="AX83" i="8" s="1"/>
  <c r="AN81" i="8"/>
  <c r="AT18" i="8"/>
  <c r="BC18" i="8" s="1"/>
  <c r="AS12" i="8"/>
  <c r="BB12" i="8" s="1"/>
  <c r="AP16" i="8"/>
  <c r="BQ16" i="8" s="1"/>
  <c r="AS15" i="8"/>
  <c r="BT15" i="8" s="1"/>
  <c r="AT68" i="8"/>
  <c r="BC68" i="8" s="1"/>
  <c r="AS67" i="8"/>
  <c r="AR85" i="8"/>
  <c r="BA85" i="8" s="1"/>
  <c r="AR61" i="8"/>
  <c r="AQ69" i="8"/>
  <c r="AZ69" i="8" s="1"/>
  <c r="AP85" i="8"/>
  <c r="AS78" i="8"/>
  <c r="BB78" i="8" s="1"/>
  <c r="AQ80" i="8"/>
  <c r="AZ80" i="8" s="1"/>
  <c r="AT21" i="8"/>
  <c r="BU21" i="8" s="1"/>
  <c r="AS19" i="8"/>
  <c r="BT19" i="8" s="1"/>
  <c r="AS62" i="8"/>
  <c r="BB62" i="8" s="1"/>
  <c r="AS77" i="8"/>
  <c r="AN77" i="8"/>
  <c r="AR20" i="8"/>
  <c r="BS20" i="8" s="1"/>
  <c r="Q98" i="8"/>
  <c r="BC98" i="8"/>
  <c r="M98" i="8"/>
  <c r="BB98" i="8"/>
  <c r="X98" i="8"/>
  <c r="AG98" i="8" s="1"/>
  <c r="N98" i="8"/>
  <c r="O98" i="8"/>
  <c r="AZ98" i="8"/>
  <c r="AX98" i="8"/>
  <c r="AB98" i="8"/>
  <c r="AK98" i="8" s="1"/>
  <c r="BA98" i="8"/>
  <c r="AY98" i="8"/>
  <c r="W98" i="8"/>
  <c r="AF98" i="8" s="1"/>
  <c r="V98" i="8"/>
  <c r="AE98" i="8" s="1"/>
  <c r="AW98" i="8"/>
  <c r="AA98" i="8"/>
  <c r="AJ98" i="8" s="1"/>
  <c r="Z98" i="8"/>
  <c r="AI98" i="8" s="1"/>
  <c r="P98" i="8"/>
  <c r="Y98" i="8"/>
  <c r="AH98" i="8" s="1"/>
  <c r="R98" i="8"/>
  <c r="S98" i="8"/>
  <c r="S107" i="8"/>
  <c r="O107" i="8"/>
  <c r="Y107" i="8"/>
  <c r="AH107" i="8" s="1"/>
  <c r="AY107" i="8"/>
  <c r="AW107" i="8"/>
  <c r="X107" i="8"/>
  <c r="AG107" i="8" s="1"/>
  <c r="AZ107" i="8"/>
  <c r="M107" i="8"/>
  <c r="AA107" i="8"/>
  <c r="AJ107" i="8" s="1"/>
  <c r="N107" i="8"/>
  <c r="BC107" i="8"/>
  <c r="BA107" i="8"/>
  <c r="Z107" i="8"/>
  <c r="AI107" i="8" s="1"/>
  <c r="BB107" i="8"/>
  <c r="W107" i="8"/>
  <c r="AF107" i="8" s="1"/>
  <c r="AB107" i="8"/>
  <c r="AK107" i="8" s="1"/>
  <c r="AX107" i="8"/>
  <c r="V107" i="8"/>
  <c r="AE107" i="8" s="1"/>
  <c r="P107" i="8"/>
  <c r="Q107" i="8"/>
  <c r="R107" i="8"/>
  <c r="BR37" i="8"/>
  <c r="BU53" i="8"/>
  <c r="BP67" i="8"/>
  <c r="BU48" i="8"/>
  <c r="BP48" i="8"/>
  <c r="BO51" i="8"/>
  <c r="BP52" i="8"/>
  <c r="BS30" i="8"/>
  <c r="BP44" i="8"/>
  <c r="BQ33" i="8"/>
  <c r="BO53" i="8"/>
  <c r="BP49" i="8"/>
  <c r="BS53" i="8"/>
  <c r="BP53" i="8"/>
  <c r="BU50" i="8"/>
  <c r="BR45" i="8"/>
  <c r="BQ44" i="8"/>
  <c r="BQ45" i="8"/>
  <c r="BR47" i="8"/>
  <c r="BP51" i="8"/>
  <c r="BS51" i="8"/>
  <c r="BO45" i="8"/>
  <c r="BT49" i="8"/>
  <c r="BS62" i="8"/>
  <c r="BR52" i="8"/>
  <c r="BP43" i="8"/>
  <c r="BT36" i="8"/>
  <c r="BS52" i="8"/>
  <c r="BT52" i="8"/>
  <c r="AZ15" i="8"/>
  <c r="BR15" i="8"/>
  <c r="BP50" i="8"/>
  <c r="BU51" i="8"/>
  <c r="AY19" i="8"/>
  <c r="BQ19" i="8"/>
  <c r="BU27" i="8"/>
  <c r="BP46" i="8"/>
  <c r="BR49" i="8"/>
  <c r="BT34" i="8"/>
  <c r="BU44" i="8"/>
  <c r="BQ49" i="8"/>
  <c r="BS49" i="8"/>
  <c r="BQ29" i="8"/>
  <c r="BT44" i="8"/>
  <c r="BQ47" i="8"/>
  <c r="BR32" i="8"/>
  <c r="BT53" i="8"/>
  <c r="BS43" i="8"/>
  <c r="AX13" i="8"/>
  <c r="BP13" i="8"/>
  <c r="BO47" i="8"/>
  <c r="BR50" i="8"/>
  <c r="BS28" i="8"/>
  <c r="BS47" i="8"/>
  <c r="BT48" i="8"/>
  <c r="BO49" i="8"/>
  <c r="BS48" i="8"/>
  <c r="BR46" i="8"/>
  <c r="BR35" i="8"/>
  <c r="BR43" i="8"/>
  <c r="BT51" i="8"/>
  <c r="BP33" i="8"/>
  <c r="BQ50" i="8"/>
  <c r="BT32" i="8"/>
  <c r="BQ28" i="8"/>
  <c r="BT50" i="8"/>
  <c r="BR51" i="8"/>
  <c r="BO17" i="8"/>
  <c r="AW17" i="8"/>
  <c r="BU43" i="8"/>
  <c r="BQ52" i="8"/>
  <c r="BO44" i="8"/>
  <c r="BP45" i="8"/>
  <c r="BU30" i="8"/>
  <c r="BR48" i="8"/>
  <c r="BO52" i="8"/>
  <c r="BS46" i="8"/>
  <c r="BU47" i="8"/>
  <c r="BP47" i="8"/>
  <c r="BO37" i="8"/>
  <c r="BQ43" i="8"/>
  <c r="BU45" i="8"/>
  <c r="AZ12" i="8"/>
  <c r="BR12" i="8"/>
  <c r="BQ53" i="8"/>
  <c r="BS44" i="8"/>
  <c r="BU49" i="8"/>
  <c r="BT47" i="8"/>
  <c r="BR44" i="8"/>
  <c r="BS21" i="8"/>
  <c r="BA21" i="8"/>
  <c r="BU46" i="8"/>
  <c r="BT46" i="8"/>
  <c r="BP37" i="8"/>
  <c r="BT31" i="8"/>
  <c r="BQ15" i="8"/>
  <c r="BU65" i="8"/>
  <c r="BQ68" i="8"/>
  <c r="BO62" i="8"/>
  <c r="BS59" i="8"/>
  <c r="BS82" i="8"/>
  <c r="BR27" i="8"/>
  <c r="BS35" i="8"/>
  <c r="BQ59" i="8"/>
  <c r="BU35" i="8"/>
  <c r="BP27" i="8"/>
  <c r="BU76" i="8"/>
  <c r="BS19" i="8"/>
  <c r="BU81" i="8"/>
  <c r="BP60" i="8"/>
  <c r="BT29" i="8"/>
  <c r="AY15" i="8"/>
  <c r="BS79" i="8"/>
  <c r="BS32" i="8"/>
  <c r="BQ34" i="8"/>
  <c r="BQ77" i="8"/>
  <c r="BP84" i="8"/>
  <c r="BS66" i="8"/>
  <c r="BT76" i="8"/>
  <c r="BQ64" i="8"/>
  <c r="BP34" i="8"/>
  <c r="BO28" i="8"/>
  <c r="BS34" i="8"/>
  <c r="BR34" i="8"/>
  <c r="BQ31" i="8"/>
  <c r="BP28" i="8"/>
  <c r="BR81" i="8"/>
  <c r="BT30" i="8"/>
  <c r="BS31" i="8"/>
  <c r="BT13" i="8"/>
  <c r="BS18" i="8"/>
  <c r="BP17" i="8"/>
  <c r="BR21" i="8"/>
  <c r="BR14" i="8"/>
  <c r="BU15" i="8"/>
  <c r="BR18" i="8"/>
  <c r="BT20" i="8"/>
  <c r="BO19" i="8"/>
  <c r="BR67" i="8"/>
  <c r="BU59" i="8"/>
  <c r="BU66" i="8"/>
  <c r="BQ82" i="8"/>
  <c r="BQ65" i="8"/>
  <c r="BQ67" i="8"/>
  <c r="BR62" i="8"/>
  <c r="BR83" i="8"/>
  <c r="BS84" i="8"/>
  <c r="BQ83" i="8"/>
  <c r="BP75" i="8"/>
  <c r="BT68" i="8"/>
  <c r="BU67" i="8"/>
  <c r="BQ76" i="8"/>
  <c r="BP76" i="8"/>
  <c r="BU83" i="8"/>
  <c r="BP36" i="8"/>
  <c r="BO29" i="8"/>
  <c r="BU33" i="8"/>
  <c r="BU28" i="8"/>
  <c r="BO13" i="8"/>
  <c r="BT11" i="8"/>
  <c r="BP16" i="8"/>
  <c r="BO75" i="8"/>
  <c r="BP20" i="8"/>
  <c r="BT59" i="8"/>
  <c r="BQ30" i="8"/>
  <c r="BO32" i="8"/>
  <c r="BP32" i="8"/>
  <c r="BR69" i="8"/>
  <c r="BR29" i="8"/>
  <c r="BO30" i="8"/>
  <c r="AX20" i="8"/>
  <c r="BU85" i="8"/>
  <c r="BR33" i="8"/>
  <c r="BO61" i="8"/>
  <c r="BB13" i="8"/>
  <c r="BA18" i="8"/>
  <c r="AX17" i="8"/>
  <c r="AZ21" i="8"/>
  <c r="AZ14" i="8"/>
  <c r="BC15" i="8"/>
  <c r="AZ18" i="8"/>
  <c r="BB20" i="8"/>
  <c r="AW19" i="8"/>
  <c r="AW13" i="8"/>
  <c r="BB11" i="8"/>
  <c r="AX16" i="8"/>
  <c r="N34" i="6"/>
  <c r="Q34" i="6"/>
  <c r="W11" i="6"/>
  <c r="S20" i="6"/>
  <c r="Z20" i="6" s="1"/>
  <c r="R21" i="6"/>
  <c r="Y21" i="6" s="1"/>
  <c r="P34" i="6"/>
  <c r="W34" i="6"/>
  <c r="R34" i="6"/>
  <c r="Y22" i="6"/>
  <c r="R11" i="6"/>
  <c r="AB23" i="6"/>
  <c r="U12" i="6"/>
  <c r="AD21" i="6"/>
  <c r="W10" i="6"/>
  <c r="Q35" i="6"/>
  <c r="X35" i="6"/>
  <c r="S35" i="6"/>
  <c r="Z35" i="6"/>
  <c r="AA20" i="6"/>
  <c r="T9" i="6"/>
  <c r="Z21" i="6"/>
  <c r="S10" i="6"/>
  <c r="P35" i="6"/>
  <c r="W35" i="6"/>
  <c r="V34" i="6"/>
  <c r="O34" i="6"/>
  <c r="O35" i="6"/>
  <c r="V35" i="6"/>
  <c r="U8" i="6"/>
  <c r="AB19" i="6"/>
  <c r="U35" i="6"/>
  <c r="N35" i="6"/>
  <c r="Y35" i="6"/>
  <c r="R35" i="6"/>
  <c r="BQ14" i="8" l="1"/>
  <c r="BU69" i="8"/>
  <c r="BT80" i="8"/>
  <c r="BR31" i="8"/>
  <c r="AZ31" i="8"/>
  <c r="BR78" i="8"/>
  <c r="AZ78" i="8"/>
  <c r="BP30" i="8"/>
  <c r="AX30" i="8"/>
  <c r="BU75" i="8"/>
  <c r="BC75" i="8"/>
  <c r="BT66" i="8"/>
  <c r="BB66" i="8"/>
  <c r="BP62" i="8"/>
  <c r="BT14" i="8"/>
  <c r="BT84" i="8"/>
  <c r="BB84" i="8"/>
  <c r="BT35" i="8"/>
  <c r="BB35" i="8"/>
  <c r="BO34" i="8"/>
  <c r="AW34" i="8"/>
  <c r="BS67" i="8"/>
  <c r="BA67" i="8"/>
  <c r="BU62" i="8"/>
  <c r="BC62" i="8"/>
  <c r="BQ66" i="8"/>
  <c r="AY66" i="8"/>
  <c r="BU60" i="8"/>
  <c r="BC60" i="8"/>
  <c r="BS68" i="8"/>
  <c r="BA68" i="8"/>
  <c r="BR53" i="8"/>
  <c r="AZ53" i="8"/>
  <c r="BO43" i="8"/>
  <c r="AW43" i="8"/>
  <c r="AW54" i="8" s="1"/>
  <c r="BT81" i="8"/>
  <c r="BB81" i="8"/>
  <c r="BS78" i="8"/>
  <c r="BA78" i="8"/>
  <c r="BQ75" i="8"/>
  <c r="BQ27" i="8"/>
  <c r="BR19" i="8"/>
  <c r="BO77" i="8"/>
  <c r="AW77" i="8"/>
  <c r="BU63" i="8"/>
  <c r="BC63" i="8"/>
  <c r="BO78" i="8"/>
  <c r="AW78" i="8"/>
  <c r="BQ35" i="8"/>
  <c r="AY35" i="8"/>
  <c r="AY38" i="8" s="1"/>
  <c r="BS33" i="8"/>
  <c r="BA33" i="8"/>
  <c r="BT37" i="8"/>
  <c r="BB37" i="8"/>
  <c r="BR79" i="8"/>
  <c r="AZ79" i="8"/>
  <c r="BO66" i="8"/>
  <c r="AW66" i="8"/>
  <c r="AW70" i="8" s="1"/>
  <c r="BU84" i="8"/>
  <c r="BC84" i="8"/>
  <c r="BR84" i="8"/>
  <c r="AZ84" i="8"/>
  <c r="BO85" i="8"/>
  <c r="AW85" i="8"/>
  <c r="BQ81" i="8"/>
  <c r="AY81" i="8"/>
  <c r="BR76" i="8"/>
  <c r="AZ76" i="8"/>
  <c r="BS27" i="8"/>
  <c r="BA27" i="8"/>
  <c r="BS83" i="8"/>
  <c r="BA83" i="8"/>
  <c r="BP66" i="8"/>
  <c r="AX66" i="8"/>
  <c r="BP69" i="8"/>
  <c r="AX69" i="8"/>
  <c r="BP35" i="8"/>
  <c r="AX35" i="8"/>
  <c r="BU37" i="8"/>
  <c r="BC37" i="8"/>
  <c r="BR85" i="8"/>
  <c r="AZ85" i="8"/>
  <c r="BU79" i="8"/>
  <c r="BC79" i="8"/>
  <c r="BO76" i="8"/>
  <c r="AW76" i="8"/>
  <c r="BT75" i="8"/>
  <c r="BB75" i="8"/>
  <c r="BT85" i="8"/>
  <c r="BB85" i="8"/>
  <c r="BQ85" i="8"/>
  <c r="AY85" i="8"/>
  <c r="BT67" i="8"/>
  <c r="BB67" i="8"/>
  <c r="BR75" i="8"/>
  <c r="AZ75" i="8"/>
  <c r="BU34" i="8"/>
  <c r="BC34" i="8"/>
  <c r="BS65" i="8"/>
  <c r="BA65" i="8"/>
  <c r="BP63" i="8"/>
  <c r="AX63" i="8"/>
  <c r="BP64" i="8"/>
  <c r="AX64" i="8"/>
  <c r="BS63" i="8"/>
  <c r="BQ80" i="8"/>
  <c r="BO50" i="8"/>
  <c r="BT77" i="8"/>
  <c r="BB77" i="8"/>
  <c r="BS61" i="8"/>
  <c r="BA61" i="8"/>
  <c r="BO81" i="8"/>
  <c r="AW81" i="8"/>
  <c r="BQ79" i="8"/>
  <c r="AY79" i="8"/>
  <c r="BU64" i="8"/>
  <c r="BC64" i="8"/>
  <c r="BU32" i="8"/>
  <c r="BC32" i="8"/>
  <c r="BR82" i="8"/>
  <c r="AZ82" i="8"/>
  <c r="BO82" i="8"/>
  <c r="AW82" i="8"/>
  <c r="BQ62" i="8"/>
  <c r="AY62" i="8"/>
  <c r="BP79" i="8"/>
  <c r="AX79" i="8"/>
  <c r="BO67" i="8"/>
  <c r="AW67" i="8"/>
  <c r="BU31" i="8"/>
  <c r="BC31" i="8"/>
  <c r="BO60" i="8"/>
  <c r="AW60" i="8"/>
  <c r="BP85" i="8"/>
  <c r="AX85" i="8"/>
  <c r="BP77" i="8"/>
  <c r="BT28" i="8"/>
  <c r="BT62" i="8"/>
  <c r="BQ84" i="8"/>
  <c r="BR28" i="8"/>
  <c r="BQ37" i="8"/>
  <c r="BT61" i="8"/>
  <c r="BR80" i="8"/>
  <c r="BU13" i="8"/>
  <c r="BS13" i="8"/>
  <c r="BS85" i="8"/>
  <c r="BU82" i="8"/>
  <c r="BP80" i="8"/>
  <c r="BO11" i="8"/>
  <c r="BU78" i="8"/>
  <c r="BQ11" i="8"/>
  <c r="BT12" i="8"/>
  <c r="BO36" i="8"/>
  <c r="BT60" i="8"/>
  <c r="BU77" i="8"/>
  <c r="BQ12" i="8"/>
  <c r="BO12" i="8"/>
  <c r="BT27" i="8"/>
  <c r="BQ69" i="8"/>
  <c r="BS45" i="8"/>
  <c r="BQ18" i="8"/>
  <c r="BQ51" i="8"/>
  <c r="BB16" i="8"/>
  <c r="AX15" i="8"/>
  <c r="BU36" i="8"/>
  <c r="BS77" i="8"/>
  <c r="BO69" i="8"/>
  <c r="BU20" i="8"/>
  <c r="BP83" i="8"/>
  <c r="AX18" i="8"/>
  <c r="BT78" i="8"/>
  <c r="BQ20" i="8"/>
  <c r="BP61" i="8"/>
  <c r="BR36" i="8"/>
  <c r="BO65" i="8"/>
  <c r="BS80" i="8"/>
  <c r="BS69" i="8"/>
  <c r="BM97" i="8"/>
  <c r="BR68" i="8"/>
  <c r="BP82" i="8"/>
  <c r="BT69" i="8"/>
  <c r="BO83" i="8"/>
  <c r="BO80" i="8"/>
  <c r="BR20" i="8"/>
  <c r="BS36" i="8"/>
  <c r="BR61" i="8"/>
  <c r="BO31" i="8"/>
  <c r="BO14" i="8"/>
  <c r="BO21" i="8"/>
  <c r="BU19" i="8"/>
  <c r="BP68" i="8"/>
  <c r="BP78" i="8"/>
  <c r="BU18" i="8"/>
  <c r="BS81" i="8"/>
  <c r="BO63" i="8"/>
  <c r="BO48" i="8"/>
  <c r="BC14" i="8"/>
  <c r="AX21" i="8"/>
  <c r="BT33" i="8"/>
  <c r="BQ78" i="8"/>
  <c r="BO59" i="8"/>
  <c r="AX14" i="8"/>
  <c r="BS75" i="8"/>
  <c r="BQ36" i="8"/>
  <c r="BU68" i="8"/>
  <c r="BO84" i="8"/>
  <c r="BT83" i="8"/>
  <c r="BU61" i="8"/>
  <c r="BT17" i="8"/>
  <c r="BT45" i="8"/>
  <c r="AR107" i="8"/>
  <c r="BJ107" i="8"/>
  <c r="AT98" i="8"/>
  <c r="BL98" i="8"/>
  <c r="BO27" i="8"/>
  <c r="BR30" i="8"/>
  <c r="BT65" i="8"/>
  <c r="BS76" i="8"/>
  <c r="BO68" i="8"/>
  <c r="BU80" i="8"/>
  <c r="BR64" i="8"/>
  <c r="AR98" i="8"/>
  <c r="BJ98" i="8"/>
  <c r="AP98" i="8"/>
  <c r="BH98" i="8"/>
  <c r="AY16" i="8"/>
  <c r="AZ16" i="8"/>
  <c r="AY21" i="8"/>
  <c r="AW20" i="8"/>
  <c r="BS17" i="8"/>
  <c r="BP65" i="8"/>
  <c r="BR59" i="8"/>
  <c r="BS14" i="8"/>
  <c r="BO64" i="8"/>
  <c r="BS11" i="8"/>
  <c r="BP29" i="8"/>
  <c r="BR63" i="8"/>
  <c r="BR77" i="8"/>
  <c r="BP12" i="8"/>
  <c r="BR66" i="8"/>
  <c r="BP11" i="8"/>
  <c r="BT82" i="8"/>
  <c r="BO79" i="8"/>
  <c r="AO107" i="8"/>
  <c r="BG107" i="8"/>
  <c r="AQ107" i="8"/>
  <c r="BI107" i="8"/>
  <c r="AS98" i="8"/>
  <c r="BK98" i="8"/>
  <c r="BC21" i="8"/>
  <c r="BU29" i="8"/>
  <c r="AS107" i="8"/>
  <c r="BK107" i="8"/>
  <c r="AN98" i="8"/>
  <c r="BF98" i="8"/>
  <c r="AT107" i="8"/>
  <c r="BL107" i="8"/>
  <c r="AO98" i="8"/>
  <c r="BG98" i="8"/>
  <c r="BO18" i="8"/>
  <c r="BQ13" i="8"/>
  <c r="BP31" i="8"/>
  <c r="BO33" i="8"/>
  <c r="BS29" i="8"/>
  <c r="BP19" i="8"/>
  <c r="AN107" i="8"/>
  <c r="BF107" i="8"/>
  <c r="AP107" i="8"/>
  <c r="BH107" i="8"/>
  <c r="AQ98" i="8"/>
  <c r="BI98" i="8"/>
  <c r="BR60" i="8"/>
  <c r="BU12" i="8"/>
  <c r="BS37" i="8"/>
  <c r="BT79" i="8"/>
  <c r="BA20" i="8"/>
  <c r="BB19" i="8"/>
  <c r="BB15" i="8"/>
  <c r="BA16" i="8"/>
  <c r="BA12" i="8"/>
  <c r="AZ11" i="8"/>
  <c r="BC11" i="8"/>
  <c r="AZ13" i="8"/>
  <c r="AZ54" i="8"/>
  <c r="BT63" i="8"/>
  <c r="BU16" i="8"/>
  <c r="BQ63" i="8"/>
  <c r="BR65" i="8"/>
  <c r="BQ32" i="8"/>
  <c r="BS64" i="8"/>
  <c r="BQ60" i="8"/>
  <c r="BQ61" i="8"/>
  <c r="BT64" i="8"/>
  <c r="BO15" i="8"/>
  <c r="BP81" i="8"/>
  <c r="BS60" i="8"/>
  <c r="BQ17" i="8"/>
  <c r="BP59" i="8"/>
  <c r="BR17" i="8"/>
  <c r="BO35" i="8"/>
  <c r="BQ46" i="8"/>
  <c r="BT21" i="8"/>
  <c r="BA15" i="8"/>
  <c r="BB18" i="8"/>
  <c r="BC17" i="8"/>
  <c r="AW16" i="8"/>
  <c r="AW38" i="8"/>
  <c r="AZ70" i="8"/>
  <c r="AY54" i="8"/>
  <c r="AZ38" i="8"/>
  <c r="BC54" i="8"/>
  <c r="BA54" i="8"/>
  <c r="BB54" i="8"/>
  <c r="AX54" i="8"/>
  <c r="S9" i="6"/>
  <c r="R10" i="6"/>
  <c r="V46" i="3"/>
  <c r="U46" i="3"/>
  <c r="T46" i="3"/>
  <c r="S46" i="3"/>
  <c r="R46" i="3"/>
  <c r="Q46" i="3"/>
  <c r="P46" i="3"/>
  <c r="O46" i="3"/>
  <c r="N46" i="3"/>
  <c r="V45" i="3"/>
  <c r="U45" i="3"/>
  <c r="T45" i="3"/>
  <c r="S45" i="3"/>
  <c r="R45" i="3"/>
  <c r="Q45" i="3"/>
  <c r="P45" i="3"/>
  <c r="O45" i="3"/>
  <c r="N45" i="3"/>
  <c r="V44" i="3"/>
  <c r="U44" i="3"/>
  <c r="T44" i="3"/>
  <c r="S44" i="3"/>
  <c r="R44" i="3"/>
  <c r="Q44" i="3"/>
  <c r="P44" i="3"/>
  <c r="O44" i="3"/>
  <c r="N44" i="3"/>
  <c r="V43" i="3"/>
  <c r="U43" i="3"/>
  <c r="T43" i="3"/>
  <c r="S43" i="3"/>
  <c r="R43" i="3"/>
  <c r="Q43" i="3"/>
  <c r="P43" i="3"/>
  <c r="O43" i="3"/>
  <c r="N43" i="3"/>
  <c r="V42" i="3"/>
  <c r="U42" i="3"/>
  <c r="T42" i="3"/>
  <c r="S42" i="3"/>
  <c r="R42" i="3"/>
  <c r="Q42" i="3"/>
  <c r="P42" i="3"/>
  <c r="O42" i="3"/>
  <c r="N42" i="3"/>
  <c r="BA86" i="8" l="1"/>
  <c r="AX22" i="8"/>
  <c r="AY86" i="8"/>
  <c r="AY22" i="8"/>
  <c r="BA38" i="8"/>
  <c r="AZ22" i="8"/>
  <c r="BB38" i="8"/>
  <c r="BA70" i="8"/>
  <c r="AX86" i="8"/>
  <c r="BA22" i="8"/>
  <c r="BC70" i="8"/>
  <c r="BB22" i="8"/>
  <c r="BI99" i="8"/>
  <c r="BC86" i="8"/>
  <c r="AZ86" i="8"/>
  <c r="AW86" i="8"/>
  <c r="BC38" i="8"/>
  <c r="AY70" i="8"/>
  <c r="AX38" i="8"/>
  <c r="BM108" i="8"/>
  <c r="BB70" i="8"/>
  <c r="BI108" i="8"/>
  <c r="BM98" i="8"/>
  <c r="BM99" i="8"/>
  <c r="AW22" i="8"/>
  <c r="BC22" i="8"/>
  <c r="BB86" i="8"/>
  <c r="AX70" i="8"/>
  <c r="V24" i="3"/>
  <c r="AF13" i="3" s="1"/>
  <c r="U24" i="3"/>
  <c r="AE13" i="3" s="1"/>
  <c r="T24" i="3"/>
  <c r="S24" i="3"/>
  <c r="AC13" i="3" s="1"/>
  <c r="R24" i="3"/>
  <c r="AB13" i="3" s="1"/>
  <c r="Q24" i="3"/>
  <c r="AA13" i="3" s="1"/>
  <c r="P24" i="3"/>
  <c r="Z13" i="3" s="1"/>
  <c r="O24" i="3"/>
  <c r="Y13" i="3" s="1"/>
  <c r="N24" i="3"/>
  <c r="X13" i="3" s="1"/>
  <c r="V23" i="3"/>
  <c r="AF12" i="3" s="1"/>
  <c r="U23" i="3"/>
  <c r="AE12" i="3" s="1"/>
  <c r="T23" i="3"/>
  <c r="AD12" i="3" s="1"/>
  <c r="S23" i="3"/>
  <c r="AC12" i="3" s="1"/>
  <c r="R23" i="3"/>
  <c r="AB12" i="3" s="1"/>
  <c r="Q23" i="3"/>
  <c r="AA12" i="3" s="1"/>
  <c r="P23" i="3"/>
  <c r="Z12" i="3" s="1"/>
  <c r="O23" i="3"/>
  <c r="Y12" i="3" s="1"/>
  <c r="N23" i="3"/>
  <c r="X12" i="3" s="1"/>
  <c r="V22" i="3"/>
  <c r="AF11" i="3" s="1"/>
  <c r="U22" i="3"/>
  <c r="AE11" i="3" s="1"/>
  <c r="T22" i="3"/>
  <c r="AD11" i="3" s="1"/>
  <c r="S22" i="3"/>
  <c r="AC11" i="3" s="1"/>
  <c r="R22" i="3"/>
  <c r="AB11" i="3" s="1"/>
  <c r="Q22" i="3"/>
  <c r="AA11" i="3" s="1"/>
  <c r="P22" i="3"/>
  <c r="Z11" i="3" s="1"/>
  <c r="O22" i="3"/>
  <c r="Y11" i="3" s="1"/>
  <c r="N22" i="3"/>
  <c r="X11" i="3" s="1"/>
  <c r="V21" i="3"/>
  <c r="AF10" i="3" s="1"/>
  <c r="U21" i="3"/>
  <c r="AE10" i="3" s="1"/>
  <c r="T21" i="3"/>
  <c r="AD10" i="3" s="1"/>
  <c r="S21" i="3"/>
  <c r="AC10" i="3" s="1"/>
  <c r="R21" i="3"/>
  <c r="AB10" i="3" s="1"/>
  <c r="Q21" i="3"/>
  <c r="AA10" i="3" s="1"/>
  <c r="P21" i="3"/>
  <c r="Z10" i="3" s="1"/>
  <c r="O21" i="3"/>
  <c r="Y10" i="3" s="1"/>
  <c r="N21" i="3"/>
  <c r="X10" i="3" s="1"/>
  <c r="V20" i="3"/>
  <c r="AF9" i="3" s="1"/>
  <c r="U20" i="3"/>
  <c r="AE9" i="3" s="1"/>
  <c r="T20" i="3"/>
  <c r="AD9" i="3" s="1"/>
  <c r="S20" i="3"/>
  <c r="AC9" i="3" s="1"/>
  <c r="R20" i="3"/>
  <c r="AB9" i="3" s="1"/>
  <c r="Q20" i="3"/>
  <c r="AA9" i="3" s="1"/>
  <c r="P20" i="3"/>
  <c r="Z9" i="3" s="1"/>
  <c r="O20" i="3"/>
  <c r="Y9" i="3" s="1"/>
  <c r="N20" i="3"/>
  <c r="F58" i="3"/>
  <c r="E58" i="3"/>
  <c r="D58" i="3"/>
  <c r="F57" i="3"/>
  <c r="E57" i="3"/>
  <c r="F63" i="3"/>
  <c r="D68" i="3" s="1"/>
  <c r="E63" i="3"/>
  <c r="C68" i="3" s="1"/>
  <c r="D63" i="3"/>
  <c r="B68" i="3" s="1"/>
  <c r="F62" i="3"/>
  <c r="D67" i="3" s="1"/>
  <c r="E62" i="3"/>
  <c r="C67" i="3" s="1"/>
  <c r="D62" i="3"/>
  <c r="B67" i="3" s="1"/>
  <c r="D57" i="3"/>
  <c r="V35" i="3"/>
  <c r="U35" i="3"/>
  <c r="T35" i="3"/>
  <c r="S35" i="3"/>
  <c r="R35" i="3"/>
  <c r="Q35" i="3"/>
  <c r="P35" i="3"/>
  <c r="O35" i="3"/>
  <c r="N35" i="3"/>
  <c r="V34" i="3"/>
  <c r="U34" i="3"/>
  <c r="T34" i="3"/>
  <c r="S34" i="3"/>
  <c r="R34" i="3"/>
  <c r="Q34" i="3"/>
  <c r="P34" i="3"/>
  <c r="O34" i="3"/>
  <c r="N34" i="3"/>
  <c r="V33" i="3"/>
  <c r="U33" i="3"/>
  <c r="T33" i="3"/>
  <c r="S33" i="3"/>
  <c r="R33" i="3"/>
  <c r="Q33" i="3"/>
  <c r="P33" i="3"/>
  <c r="O33" i="3"/>
  <c r="N33" i="3"/>
  <c r="V32" i="3"/>
  <c r="U32" i="3"/>
  <c r="T32" i="3"/>
  <c r="S32" i="3"/>
  <c r="R32" i="3"/>
  <c r="Q32" i="3"/>
  <c r="P32" i="3"/>
  <c r="O32" i="3"/>
  <c r="N32" i="3"/>
  <c r="V31" i="3"/>
  <c r="U31" i="3"/>
  <c r="T31" i="3"/>
  <c r="S31" i="3"/>
  <c r="R31" i="3"/>
  <c r="Q31" i="3"/>
  <c r="P31" i="3"/>
  <c r="O31" i="3"/>
  <c r="N31" i="3"/>
  <c r="V13" i="3"/>
  <c r="U13" i="3"/>
  <c r="T13" i="3"/>
  <c r="V12" i="3"/>
  <c r="U12" i="3"/>
  <c r="T12" i="3"/>
  <c r="V11" i="3"/>
  <c r="U11" i="3"/>
  <c r="T11" i="3"/>
  <c r="V10" i="3"/>
  <c r="U10" i="3"/>
  <c r="T10" i="3"/>
  <c r="V9" i="3"/>
  <c r="U9" i="3"/>
  <c r="T9" i="3"/>
  <c r="S13" i="3"/>
  <c r="R13" i="3"/>
  <c r="Q13" i="3"/>
  <c r="P13" i="3"/>
  <c r="O13" i="3"/>
  <c r="N13" i="3"/>
  <c r="S12" i="3"/>
  <c r="R12" i="3"/>
  <c r="Q12" i="3"/>
  <c r="P12" i="3"/>
  <c r="O12" i="3"/>
  <c r="N12" i="3"/>
  <c r="S11" i="3"/>
  <c r="R11" i="3"/>
  <c r="Q11" i="3"/>
  <c r="P11" i="3"/>
  <c r="O11" i="3"/>
  <c r="N11" i="3"/>
  <c r="S10" i="3"/>
  <c r="R10" i="3"/>
  <c r="Q10" i="3"/>
  <c r="P10" i="3"/>
  <c r="O10" i="3"/>
  <c r="N10" i="3"/>
  <c r="S9" i="3"/>
  <c r="R9" i="3"/>
  <c r="Q9" i="3"/>
  <c r="P9" i="3"/>
  <c r="O9" i="3"/>
  <c r="AD13" i="3"/>
  <c r="N9" i="3"/>
  <c r="X33" i="3" l="1"/>
  <c r="AB33" i="3"/>
  <c r="AF33" i="3"/>
  <c r="AA34" i="3"/>
  <c r="AE34" i="3"/>
  <c r="Z35" i="3"/>
  <c r="AD35" i="3"/>
  <c r="Y31" i="3"/>
  <c r="AC31" i="3"/>
  <c r="X32" i="3"/>
  <c r="AF32" i="3"/>
  <c r="AA33" i="3"/>
  <c r="AE33" i="3"/>
  <c r="AD34" i="3"/>
  <c r="Y35" i="3"/>
  <c r="AC35" i="3"/>
  <c r="X9" i="3"/>
  <c r="AA31" i="3"/>
  <c r="AE31" i="3"/>
  <c r="Z32" i="3"/>
  <c r="AD32" i="3"/>
  <c r="Y33" i="3"/>
  <c r="AC33" i="3"/>
  <c r="X34" i="3"/>
  <c r="AB34" i="3"/>
  <c r="AF34" i="3"/>
  <c r="AA35" i="3"/>
  <c r="AB32" i="3"/>
  <c r="Z34" i="3"/>
  <c r="X31" i="3"/>
  <c r="AB31" i="3"/>
  <c r="AF31" i="3"/>
  <c r="AA32" i="3"/>
  <c r="AE32" i="3"/>
  <c r="Z33" i="3"/>
  <c r="AD33" i="3"/>
  <c r="Y34" i="3"/>
  <c r="AC34" i="3"/>
  <c r="X35" i="3"/>
  <c r="AB35" i="3"/>
  <c r="AF35" i="3"/>
  <c r="Z31" i="3"/>
  <c r="Y32" i="3"/>
  <c r="AC32" i="3"/>
  <c r="AE35" i="3"/>
  <c r="AD31" i="3"/>
  <c r="D44" i="2" l="1"/>
  <c r="L44" i="2" s="1"/>
  <c r="E44" i="2"/>
  <c r="M44" i="2" s="1"/>
  <c r="F44" i="2"/>
  <c r="N44" i="2" s="1"/>
  <c r="G44" i="2"/>
  <c r="O44" i="2" s="1"/>
  <c r="H44" i="2"/>
  <c r="P44" i="2" s="1"/>
  <c r="I44" i="2"/>
  <c r="Q44" i="2" s="1"/>
  <c r="J44" i="2"/>
  <c r="R44" i="2" s="1"/>
  <c r="J48" i="2"/>
  <c r="R48" i="2" s="1"/>
  <c r="I48" i="2"/>
  <c r="Q48" i="2" s="1"/>
  <c r="H48" i="2"/>
  <c r="P48" i="2" s="1"/>
  <c r="G48" i="2"/>
  <c r="O48" i="2" s="1"/>
  <c r="F48" i="2"/>
  <c r="N48" i="2" s="1"/>
  <c r="E48" i="2"/>
  <c r="M48" i="2" s="1"/>
  <c r="D48" i="2"/>
  <c r="L48" i="2" s="1"/>
  <c r="R34" i="2" l="1"/>
  <c r="Q34" i="2"/>
  <c r="P34" i="2"/>
  <c r="O34" i="2"/>
  <c r="N34" i="2"/>
  <c r="M34" i="2"/>
  <c r="L34" i="2"/>
  <c r="R33" i="2"/>
  <c r="Q33" i="2"/>
  <c r="P33" i="2"/>
  <c r="O33" i="2"/>
  <c r="N33" i="2"/>
  <c r="M33" i="2"/>
  <c r="L33" i="2"/>
  <c r="R32" i="2"/>
  <c r="Q32" i="2"/>
  <c r="P32" i="2"/>
  <c r="O32" i="2"/>
  <c r="N32" i="2"/>
  <c r="M32" i="2"/>
  <c r="L32" i="2"/>
  <c r="R31" i="2"/>
  <c r="Q31" i="2"/>
  <c r="P31" i="2"/>
  <c r="O31" i="2"/>
  <c r="N31" i="2"/>
  <c r="M31" i="2"/>
  <c r="L31" i="2"/>
  <c r="R30" i="2"/>
  <c r="Q30" i="2"/>
  <c r="P30" i="2"/>
  <c r="O30" i="2"/>
  <c r="N30" i="2"/>
  <c r="M30" i="2"/>
  <c r="L30" i="2"/>
  <c r="R29" i="2"/>
  <c r="Q29" i="2"/>
  <c r="P29" i="2"/>
  <c r="O29" i="2"/>
  <c r="N29" i="2"/>
  <c r="M29" i="2"/>
  <c r="L29" i="2"/>
  <c r="R28" i="2"/>
  <c r="Q28" i="2"/>
  <c r="P28" i="2"/>
  <c r="O28" i="2"/>
  <c r="N28" i="2"/>
  <c r="M28" i="2"/>
  <c r="L28" i="2"/>
  <c r="R27" i="2"/>
  <c r="Q27" i="2"/>
  <c r="P27" i="2"/>
  <c r="O27" i="2"/>
  <c r="N27" i="2"/>
  <c r="M27" i="2"/>
  <c r="L27" i="2"/>
  <c r="R26" i="2"/>
  <c r="Q26" i="2"/>
  <c r="P26" i="2"/>
  <c r="O26" i="2"/>
  <c r="N26" i="2"/>
  <c r="M26" i="2"/>
  <c r="L26" i="2"/>
  <c r="R25" i="2"/>
  <c r="Q25" i="2"/>
  <c r="P25" i="2"/>
  <c r="O25" i="2"/>
  <c r="N25" i="2"/>
  <c r="M25" i="2"/>
  <c r="L25" i="2"/>
  <c r="R24" i="2"/>
  <c r="Q24" i="2"/>
  <c r="P24" i="2"/>
  <c r="O24" i="2"/>
  <c r="N24" i="2"/>
  <c r="M24" i="2"/>
  <c r="L8" i="2"/>
  <c r="L24" i="2"/>
  <c r="T8" i="2" s="1"/>
  <c r="R18" i="2"/>
  <c r="Q18" i="2"/>
  <c r="P18" i="2"/>
  <c r="O18" i="2"/>
  <c r="N18" i="2"/>
  <c r="M18" i="2"/>
  <c r="L18" i="2"/>
  <c r="R17" i="2"/>
  <c r="Q17" i="2"/>
  <c r="P17" i="2"/>
  <c r="O17" i="2"/>
  <c r="N17" i="2"/>
  <c r="M17" i="2"/>
  <c r="L17" i="2"/>
  <c r="R16" i="2"/>
  <c r="Q16" i="2"/>
  <c r="P16" i="2"/>
  <c r="O16" i="2"/>
  <c r="N16" i="2"/>
  <c r="M16" i="2"/>
  <c r="L16" i="2"/>
  <c r="R15" i="2"/>
  <c r="Q15" i="2"/>
  <c r="P15" i="2"/>
  <c r="O15" i="2"/>
  <c r="N15" i="2"/>
  <c r="M15" i="2"/>
  <c r="L15" i="2"/>
  <c r="R14" i="2"/>
  <c r="Q14" i="2"/>
  <c r="P14" i="2"/>
  <c r="O14" i="2"/>
  <c r="N14" i="2"/>
  <c r="M14" i="2"/>
  <c r="L14" i="2"/>
  <c r="R13" i="2"/>
  <c r="Q13" i="2"/>
  <c r="P13" i="2"/>
  <c r="O13" i="2"/>
  <c r="N13" i="2"/>
  <c r="M13" i="2"/>
  <c r="L13" i="2"/>
  <c r="R12" i="2"/>
  <c r="Q12" i="2"/>
  <c r="P12" i="2"/>
  <c r="O12" i="2"/>
  <c r="N12" i="2"/>
  <c r="M12" i="2"/>
  <c r="L12" i="2"/>
  <c r="R11" i="2"/>
  <c r="Q11" i="2"/>
  <c r="P11" i="2"/>
  <c r="O11" i="2"/>
  <c r="N11" i="2"/>
  <c r="M11" i="2"/>
  <c r="L11" i="2"/>
  <c r="R10" i="2"/>
  <c r="Q10" i="2"/>
  <c r="P10" i="2"/>
  <c r="O10" i="2"/>
  <c r="N10" i="2"/>
  <c r="M10" i="2"/>
  <c r="L10" i="2"/>
  <c r="R9" i="2"/>
  <c r="Q9" i="2"/>
  <c r="P9" i="2"/>
  <c r="O9" i="2"/>
  <c r="N9" i="2"/>
  <c r="M9" i="2"/>
  <c r="L9" i="2"/>
  <c r="R8" i="2"/>
  <c r="Q8" i="2"/>
  <c r="P8" i="2"/>
  <c r="O8" i="2"/>
  <c r="M8" i="2"/>
  <c r="N8" i="2"/>
  <c r="V8" i="2" l="1"/>
  <c r="U8" i="2"/>
  <c r="Y8" i="2"/>
  <c r="V9" i="2"/>
  <c r="Z9" i="2"/>
  <c r="W10" i="2"/>
  <c r="T11" i="2"/>
  <c r="X11" i="2"/>
  <c r="U12" i="2"/>
  <c r="Y12" i="2"/>
  <c r="V13" i="2"/>
  <c r="Z13" i="2"/>
  <c r="W14" i="2"/>
  <c r="T15" i="2"/>
  <c r="X15" i="2"/>
  <c r="U16" i="2"/>
  <c r="Y16" i="2"/>
  <c r="V17" i="2"/>
  <c r="Z17" i="2"/>
  <c r="W18" i="2"/>
  <c r="Z8" i="2"/>
  <c r="W9" i="2"/>
  <c r="T10" i="2"/>
  <c r="X10" i="2"/>
  <c r="U11" i="2"/>
  <c r="Y11" i="2"/>
  <c r="V12" i="2"/>
  <c r="Z12" i="2"/>
  <c r="W13" i="2"/>
  <c r="T14" i="2"/>
  <c r="X14" i="2"/>
  <c r="U15" i="2"/>
  <c r="Y15" i="2"/>
  <c r="V16" i="2"/>
  <c r="Z16" i="2"/>
  <c r="W17" i="2"/>
  <c r="T18" i="2"/>
  <c r="X18" i="2"/>
  <c r="W8" i="2"/>
  <c r="T9" i="2"/>
  <c r="X9" i="2"/>
  <c r="U10" i="2"/>
  <c r="Y10" i="2"/>
  <c r="V11" i="2"/>
  <c r="Z11" i="2"/>
  <c r="W12" i="2"/>
  <c r="T13" i="2"/>
  <c r="X13" i="2"/>
  <c r="U14" i="2"/>
  <c r="Y14" i="2"/>
  <c r="V15" i="2"/>
  <c r="Z15" i="2"/>
  <c r="W16" i="2"/>
  <c r="T17" i="2"/>
  <c r="X17" i="2"/>
  <c r="U18" i="2"/>
  <c r="Y18" i="2"/>
  <c r="X8" i="2"/>
  <c r="U9" i="2"/>
  <c r="Y9" i="2"/>
  <c r="V10" i="2"/>
  <c r="Z10" i="2"/>
  <c r="W11" i="2"/>
  <c r="T12" i="2"/>
  <c r="X12" i="2"/>
  <c r="U13" i="2"/>
  <c r="Y13" i="2"/>
  <c r="V14" i="2"/>
  <c r="Z14" i="2"/>
  <c r="W15" i="2"/>
  <c r="T16" i="2"/>
  <c r="X16" i="2"/>
  <c r="U17" i="2"/>
  <c r="Y17" i="2"/>
  <c r="V18" i="2"/>
  <c r="Z18" i="2"/>
</calcChain>
</file>

<file path=xl/sharedStrings.xml><?xml version="1.0" encoding="utf-8"?>
<sst xmlns="http://schemas.openxmlformats.org/spreadsheetml/2006/main" count="1310" uniqueCount="119">
  <si>
    <t>Flight Duty Period Start Time</t>
  </si>
  <si>
    <t>Segments</t>
  </si>
  <si>
    <t>0000-0359</t>
  </si>
  <si>
    <t>0400-0459</t>
  </si>
  <si>
    <t>0500-0559</t>
  </si>
  <si>
    <t>0600-0659</t>
  </si>
  <si>
    <t>0700-1159</t>
  </si>
  <si>
    <t>1200-1259</t>
  </si>
  <si>
    <t>1300-1659</t>
  </si>
  <si>
    <t>1700-1959</t>
  </si>
  <si>
    <t>2000-2159</t>
  </si>
  <si>
    <t>2200-2259</t>
  </si>
  <si>
    <t>2300-2359</t>
  </si>
  <si>
    <t>Permitted Flight Time</t>
  </si>
  <si>
    <t>Extension</t>
  </si>
  <si>
    <t>Brief</t>
  </si>
  <si>
    <t>Flight time buffer</t>
  </si>
  <si>
    <t>Permitted Pairing Growth</t>
  </si>
  <si>
    <t>Turn Time</t>
  </si>
  <si>
    <t>Required Reduction of Flight Time to Achieve FDP Limit</t>
  </si>
  <si>
    <t>(Max Skd FDP + Max Extension) - ((Max Flight Time - FT Buffer) + Brief + (Segments - 1) * Turn) = Allowed Flight Duty Period delay</t>
  </si>
  <si>
    <t>(Max Skd FDP + Max Extension) - ((Max Flight Time) + Brief + (Segments - 1) * Turn) = Required Reduction of Flight Time</t>
  </si>
  <si>
    <t>&gt;=9</t>
  </si>
  <si>
    <t>&lt;9</t>
  </si>
  <si>
    <t>Debrief time</t>
  </si>
  <si>
    <t>Permitted Pairing Growth &lt; 9 hours Flight time in 24</t>
  </si>
  <si>
    <t>Permitted Pairing Growth &gt;= 9 hours Flight time in 24</t>
  </si>
  <si>
    <t>0000-2359</t>
  </si>
  <si>
    <t>Max Duty Time Based upon Flt Time in 24 Hrs</t>
  </si>
  <si>
    <t>(Max Duty Time - Max Extension) - ((Max Flight Time - Flt buffer) + Brief + Debrief + (Segments - 1) * Turn) = Allowed Flight Duty Period delay</t>
  </si>
  <si>
    <t xml:space="preserve">Allowed FDP Delays </t>
  </si>
  <si>
    <t>Class 1</t>
  </si>
  <si>
    <t>Class 2</t>
  </si>
  <si>
    <t>Class 3</t>
  </si>
  <si>
    <t>0000-0559</t>
  </si>
  <si>
    <t>0700-1259</t>
  </si>
  <si>
    <t>1700-2359</t>
  </si>
  <si>
    <t>Unacclimated Penalty</t>
  </si>
  <si>
    <t>(Max Skd FDP - Unacclimated Penalty + Max Extension) - ((Max Flight Time - FT Buffer) + Brief + (Segments - 1) * Turn) = Allowed Flight Duty Period delay</t>
  </si>
  <si>
    <t>(Max Skd FDP - Unacclimated penalty + Max Extension) - ((Max Flight Time) + Brief + (Segments - 1) * Turn) = Required Reduction of Flight Time</t>
  </si>
  <si>
    <t>3 Pilot Crew</t>
  </si>
  <si>
    <t>4 Pilot Crew</t>
  </si>
  <si>
    <t>Scheduled Duty Time</t>
  </si>
  <si>
    <t xml:space="preserve">Reduced Flight Time at FDP Limit </t>
  </si>
  <si>
    <t>Allowed FDP Delays</t>
  </si>
  <si>
    <t>Max Combined FDP and Break</t>
  </si>
  <si>
    <t>Flight Time in 24 hours</t>
  </si>
  <si>
    <t xml:space="preserve">Max Duty  </t>
  </si>
  <si>
    <t xml:space="preserve">Max FDP </t>
  </si>
  <si>
    <t>Min Break</t>
  </si>
  <si>
    <t>Effective Flight Time</t>
  </si>
  <si>
    <t>Average Leg length</t>
  </si>
  <si>
    <t>Travel /to from</t>
  </si>
  <si>
    <t xml:space="preserve">Required Reduction of Flight Time </t>
  </si>
  <si>
    <r>
      <t xml:space="preserve">(Max Skd FDP + Max Extension + Min Break) - ((Max Flight Time) + Brief + min break + (Segments - 2) * Turn) = </t>
    </r>
    <r>
      <rPr>
        <b/>
        <sz val="12"/>
        <color theme="1"/>
        <rFont val="Times New Roman"/>
        <family val="1"/>
      </rPr>
      <t>Required Reduction of Flight Time</t>
    </r>
  </si>
  <si>
    <r>
      <t xml:space="preserve">(Max Skd FDP + Max Extension) - ((Max Flight Time - FT Buffer) + Brief + min break+ (Segments - 2) * Turn) = </t>
    </r>
    <r>
      <rPr>
        <b/>
        <sz val="12"/>
        <color theme="1"/>
        <rFont val="Times New Roman"/>
        <family val="1"/>
      </rPr>
      <t>Allowed Delay within FDP</t>
    </r>
  </si>
  <si>
    <t>Allowed Delay within FDP</t>
  </si>
  <si>
    <t>Duty Break</t>
  </si>
  <si>
    <t>Scheduled Combined RAP + FDP</t>
  </si>
  <si>
    <t>Average Flight Time per segment</t>
  </si>
  <si>
    <t>RAP Amount</t>
  </si>
  <si>
    <t>Allowed FDP Delay</t>
  </si>
  <si>
    <t>Efficiency of Combined RAP / FDP</t>
  </si>
  <si>
    <t>Max Scheduled FDP</t>
  </si>
  <si>
    <t>Allowed FDP Delay &lt; 9 hrs Flt time in 24 Hrs</t>
  </si>
  <si>
    <t>Effective Flight Time &lt; 9 hrs Flt time in 24 Hrs</t>
  </si>
  <si>
    <t>Allowed FDP Delay &gt; 9 hrs Flt time in 24 Hrs</t>
  </si>
  <si>
    <t>Effective Flight Time &gt; 9 hrs Flt time in 24 Hrs</t>
  </si>
  <si>
    <t>Average Flight Time per Segment &gt; 9 hrs Flt time in 24 Hrs</t>
  </si>
  <si>
    <t>Average Flight Time per Segment &lt; 9 hrs Flt time in 24 Hrs</t>
  </si>
  <si>
    <t>Req. Reduction of Flight Time to Achieve FDP Limit &lt; 9 hrs Flt time in 24 Hrs</t>
  </si>
  <si>
    <t>Req. Reduction of Flight Time to Achieve FDP Limit &gt; 9 hrs Flt time in 24 Hrs</t>
  </si>
  <si>
    <t>Efficiency of FDP &lt; 9 hr hours Flight Time in 24 hours</t>
  </si>
  <si>
    <t>Efficiency of FDP &gt;= 9 hr hours Flight Time in 24 hours</t>
  </si>
  <si>
    <t>Efficiency of FDP</t>
  </si>
  <si>
    <t xml:space="preserve">Efficiency of FDP </t>
  </si>
  <si>
    <t>RAP / FDP Buffer</t>
  </si>
  <si>
    <t>WOCL</t>
  </si>
  <si>
    <t>FDP Start</t>
  </si>
  <si>
    <t>Max RAP + FDP</t>
  </si>
  <si>
    <t xml:space="preserve">Day 1 </t>
  </si>
  <si>
    <t xml:space="preserve">Day 2 </t>
  </si>
  <si>
    <t xml:space="preserve">Day 3 </t>
  </si>
  <si>
    <t xml:space="preserve">Day 4 </t>
  </si>
  <si>
    <t xml:space="preserve">Day 5 </t>
  </si>
  <si>
    <t>RAP start</t>
  </si>
  <si>
    <t>FDP start</t>
  </si>
  <si>
    <t>Required FDP end</t>
  </si>
  <si>
    <t>Earliest start of Next RAP</t>
  </si>
  <si>
    <t>Min Call Out</t>
  </si>
  <si>
    <t>Eff Flight Time</t>
  </si>
  <si>
    <t>Daily Flight Time</t>
  </si>
  <si>
    <t>3 Flight Segments</t>
  </si>
  <si>
    <t>Daily FDP</t>
  </si>
  <si>
    <t>FDP Efficiency</t>
  </si>
  <si>
    <t>Early Starts</t>
  </si>
  <si>
    <t>Late Finishes (Using Duty Break)</t>
  </si>
  <si>
    <t>Night Duties (Using Duty Break)</t>
  </si>
  <si>
    <t>Late Finishes (No Duty Break)</t>
  </si>
  <si>
    <t>Night Duties (No Duty Break)</t>
  </si>
  <si>
    <t>Split FDP</t>
  </si>
  <si>
    <t>FAR PART 117</t>
  </si>
  <si>
    <t>FAR PART 121 subpart Q</t>
  </si>
  <si>
    <t>Cum. Values</t>
  </si>
  <si>
    <t>FDP 168</t>
  </si>
  <si>
    <t>FT 7 days</t>
  </si>
  <si>
    <t>Avg Eff</t>
  </si>
  <si>
    <t>4 Days - FAR 121 subpart Q</t>
  </si>
  <si>
    <t>RAP FDP Efficiency</t>
  </si>
  <si>
    <t>5 Days - FAR 121 subpart Q</t>
  </si>
  <si>
    <t>ASB start</t>
  </si>
  <si>
    <t>Earliest start of Next ASB</t>
  </si>
  <si>
    <t>Max ASB + FDP</t>
  </si>
  <si>
    <t>2 Flight Segments</t>
  </si>
  <si>
    <t>ASB FDP Efficiency</t>
  </si>
  <si>
    <t xml:space="preserve"> </t>
  </si>
  <si>
    <t>Useable Daily FDP</t>
  </si>
  <si>
    <t>Min ASB Time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</si>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</sst>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h:mm;@"/>
    <numFmt numFmtId="166" formatCode="[h]:mm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.5"/>
      <color rgb="FF00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b/>
      <sz val="10.5"/>
      <name val="Calibri"/>
      <family val="2"/>
      <scheme val="minor"/>
    </font>
    <font>
      <sz val="12"/>
      <color theme="0"/>
      <name val="Times New Roman"/>
      <family val="1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20" fontId="0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/>
    <xf numFmtId="20" fontId="0" fillId="3" borderId="1" xfId="0" applyNumberFormat="1" applyFont="1" applyFill="1" applyBorder="1" applyAlignment="1">
      <alignment horizontal="center" vertical="center"/>
    </xf>
    <xf numFmtId="20" fontId="0" fillId="0" borderId="0" xfId="0" applyNumberFormat="1" applyFont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164" fontId="0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20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164" fontId="0" fillId="0" borderId="0" xfId="0" applyNumberFormat="1" applyFont="1" applyAlignment="1">
      <alignment horizontal="center" vertical="center"/>
    </xf>
    <xf numFmtId="165" fontId="0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20" fontId="0" fillId="0" borderId="1" xfId="0" applyNumberFormat="1" applyFont="1" applyBorder="1" applyAlignment="1">
      <alignment horizontal="center"/>
    </xf>
    <xf numFmtId="20" fontId="0" fillId="0" borderId="0" xfId="0" applyNumberFormat="1" applyFont="1" applyBorder="1" applyAlignment="1">
      <alignment horizontal="center"/>
    </xf>
    <xf numFmtId="0" fontId="3" fillId="0" borderId="0" xfId="0" applyFont="1" applyAlignment="1"/>
    <xf numFmtId="0" fontId="1" fillId="0" borderId="1" xfId="0" applyFont="1" applyBorder="1" applyAlignment="1">
      <alignment horizontal="center" wrapText="1"/>
    </xf>
    <xf numFmtId="20" fontId="1" fillId="0" borderId="1" xfId="0" applyNumberFormat="1" applyFont="1" applyBorder="1" applyAlignment="1">
      <alignment horizontal="center" wrapText="1"/>
    </xf>
    <xf numFmtId="20" fontId="0" fillId="0" borderId="1" xfId="0" applyNumberFormat="1" applyFont="1" applyFill="1" applyBorder="1" applyAlignment="1">
      <alignment horizontal="center"/>
    </xf>
    <xf numFmtId="164" fontId="0" fillId="3" borderId="1" xfId="0" applyNumberFormat="1" applyFont="1" applyFill="1" applyBorder="1" applyAlignment="1">
      <alignment horizontal="center"/>
    </xf>
    <xf numFmtId="20" fontId="0" fillId="3" borderId="1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 wrapText="1"/>
    </xf>
    <xf numFmtId="20" fontId="0" fillId="0" borderId="1" xfId="0" applyNumberFormat="1" applyFont="1" applyBorder="1" applyAlignment="1">
      <alignment horizontal="center" wrapText="1"/>
    </xf>
    <xf numFmtId="0" fontId="1" fillId="5" borderId="4" xfId="0" applyFont="1" applyFill="1" applyBorder="1" applyAlignment="1">
      <alignment horizontal="center"/>
    </xf>
    <xf numFmtId="2" fontId="0" fillId="3" borderId="1" xfId="0" applyNumberFormat="1" applyFont="1" applyFill="1" applyBorder="1" applyAlignment="1">
      <alignment horizontal="center"/>
    </xf>
    <xf numFmtId="2" fontId="0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20" fontId="8" fillId="0" borderId="1" xfId="0" applyNumberFormat="1" applyFont="1" applyBorder="1" applyAlignment="1">
      <alignment horizontal="center"/>
    </xf>
    <xf numFmtId="20" fontId="8" fillId="0" borderId="0" xfId="0" applyNumberFormat="1" applyFont="1" applyBorder="1" applyAlignment="1">
      <alignment horizontal="center" vertical="center"/>
    </xf>
    <xf numFmtId="0" fontId="9" fillId="0" borderId="0" xfId="0" applyFont="1"/>
    <xf numFmtId="20" fontId="7" fillId="6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20" fontId="8" fillId="3" borderId="1" xfId="0" applyNumberFormat="1" applyFont="1" applyFill="1" applyBorder="1" applyAlignment="1">
      <alignment horizontal="center" vertical="center"/>
    </xf>
    <xf numFmtId="20" fontId="8" fillId="0" borderId="1" xfId="0" applyNumberFormat="1" applyFont="1" applyFill="1" applyBorder="1" applyAlignment="1">
      <alignment horizontal="center" vertical="center"/>
    </xf>
    <xf numFmtId="164" fontId="8" fillId="3" borderId="1" xfId="0" applyNumberFormat="1" applyFont="1" applyFill="1" applyBorder="1" applyAlignment="1">
      <alignment horizontal="center" vertical="center"/>
    </xf>
    <xf numFmtId="165" fontId="8" fillId="3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0" fontId="7" fillId="0" borderId="0" xfId="0" applyNumberFormat="1" applyFont="1" applyBorder="1" applyAlignment="1">
      <alignment horizontal="center" vertical="center" wrapText="1"/>
    </xf>
    <xf numFmtId="20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20" fontId="6" fillId="0" borderId="0" xfId="0" applyNumberFormat="1" applyFont="1" applyBorder="1" applyAlignment="1">
      <alignment horizontal="center" vertical="center" wrapText="1"/>
    </xf>
    <xf numFmtId="20" fontId="5" fillId="0" borderId="0" xfId="0" applyNumberFormat="1" applyFont="1" applyBorder="1" applyAlignment="1">
      <alignment horizontal="center" vertical="center"/>
    </xf>
    <xf numFmtId="0" fontId="11" fillId="0" borderId="0" xfId="0" applyFont="1"/>
    <xf numFmtId="166" fontId="12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/>
    </xf>
    <xf numFmtId="20" fontId="14" fillId="3" borderId="1" xfId="0" applyNumberFormat="1" applyFont="1" applyFill="1" applyBorder="1" applyAlignment="1">
      <alignment horizontal="center" vertical="center"/>
    </xf>
    <xf numFmtId="20" fontId="15" fillId="0" borderId="1" xfId="0" applyNumberFormat="1" applyFont="1" applyBorder="1" applyAlignment="1">
      <alignment horizontal="center" vertical="center" wrapText="1"/>
    </xf>
    <xf numFmtId="166" fontId="15" fillId="0" borderId="1" xfId="0" applyNumberFormat="1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 wrapText="1"/>
    </xf>
    <xf numFmtId="2" fontId="12" fillId="0" borderId="0" xfId="0" applyNumberFormat="1" applyFont="1" applyBorder="1" applyAlignment="1">
      <alignment horizontal="center" vertical="center" wrapText="1"/>
    </xf>
    <xf numFmtId="2" fontId="12" fillId="0" borderId="0" xfId="0" applyNumberFormat="1" applyFont="1" applyAlignment="1">
      <alignment horizontal="center" vertical="center" wrapText="1"/>
    </xf>
    <xf numFmtId="166" fontId="12" fillId="0" borderId="0" xfId="0" applyNumberFormat="1" applyFont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66" fontId="12" fillId="0" borderId="1" xfId="0" applyNumberFormat="1" applyFont="1" applyBorder="1" applyAlignment="1">
      <alignment horizontal="center" vertical="center" wrapText="1"/>
    </xf>
    <xf numFmtId="166" fontId="12" fillId="0" borderId="1" xfId="0" applyNumberFormat="1" applyFont="1" applyBorder="1" applyAlignment="1">
      <alignment horizontal="center" vertical="center" wrapText="1"/>
    </xf>
    <xf numFmtId="166" fontId="12" fillId="0" borderId="1" xfId="0" applyNumberFormat="1" applyFont="1" applyBorder="1" applyAlignment="1">
      <alignment horizontal="center" vertical="center" wrapText="1"/>
    </xf>
    <xf numFmtId="166" fontId="12" fillId="3" borderId="1" xfId="0" applyNumberFormat="1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0" fontId="0" fillId="0" borderId="4" xfId="0" applyNumberFormat="1" applyFont="1" applyBorder="1" applyAlignment="1">
      <alignment horizontal="center"/>
    </xf>
    <xf numFmtId="20" fontId="0" fillId="0" borderId="5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20" fontId="0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20" fontId="0" fillId="0" borderId="4" xfId="0" applyNumberFormat="1" applyFont="1" applyBorder="1" applyAlignment="1">
      <alignment horizontal="center" vertical="center"/>
    </xf>
    <xf numFmtId="20" fontId="0" fillId="0" borderId="5" xfId="0" applyNumberFormat="1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20" fontId="8" fillId="0" borderId="4" xfId="0" applyNumberFormat="1" applyFont="1" applyBorder="1" applyAlignment="1">
      <alignment horizontal="center"/>
    </xf>
    <xf numFmtId="20" fontId="8" fillId="0" borderId="5" xfId="0" applyNumberFormat="1" applyFont="1" applyBorder="1" applyAlignment="1">
      <alignment horizontal="center"/>
    </xf>
    <xf numFmtId="20" fontId="8" fillId="0" borderId="1" xfId="0" applyNumberFormat="1" applyFont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20" fontId="13" fillId="5" borderId="4" xfId="0" applyNumberFormat="1" applyFont="1" applyFill="1" applyBorder="1" applyAlignment="1">
      <alignment horizontal="center" vertical="center" wrapText="1"/>
    </xf>
    <xf numFmtId="20" fontId="13" fillId="5" borderId="7" xfId="0" applyNumberFormat="1" applyFont="1" applyFill="1" applyBorder="1" applyAlignment="1">
      <alignment horizontal="center" vertical="center" wrapText="1"/>
    </xf>
    <xf numFmtId="20" fontId="13" fillId="5" borderId="5" xfId="0" applyNumberFormat="1" applyFont="1" applyFill="1" applyBorder="1" applyAlignment="1">
      <alignment horizontal="center" vertical="center" wrapText="1"/>
    </xf>
    <xf numFmtId="166" fontId="12" fillId="0" borderId="1" xfId="0" applyNumberFormat="1" applyFont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140">
    <dxf>
      <fill>
        <patternFill>
          <bgColor rgb="FFFFC000"/>
        </patternFill>
      </fill>
    </dxf>
    <dxf>
      <font>
        <b/>
        <i val="0"/>
        <color rgb="FFFF0000"/>
      </font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rgb="FFFFC000"/>
        </patternFill>
      </fill>
    </dxf>
    <dxf>
      <font>
        <b/>
        <i val="0"/>
        <color rgb="FFFF0000"/>
      </font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strike val="0"/>
        <color auto="1"/>
      </font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FFFFCC"/>
      <color rgb="FF00EA6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48"/>
  <sheetViews>
    <sheetView topLeftCell="D1" zoomScale="60" zoomScaleNormal="60" workbookViewId="0">
      <selection activeCell="C22" sqref="C22:C34"/>
    </sheetView>
  </sheetViews>
  <sheetFormatPr defaultRowHeight="15" x14ac:dyDescent="0.25"/>
  <cols>
    <col min="1" max="1" width="9.140625" style="5"/>
    <col min="2" max="2" width="19" style="5" customWidth="1"/>
    <col min="3" max="3" width="25.85546875" style="5" bestFit="1" customWidth="1"/>
    <col min="4" max="16384" width="9.140625" style="5"/>
  </cols>
  <sheetData>
    <row r="1" spans="2:34" ht="15" customHeight="1" x14ac:dyDescent="0.25">
      <c r="B1" s="4" t="s">
        <v>15</v>
      </c>
      <c r="C1" s="4" t="s">
        <v>18</v>
      </c>
      <c r="D1" s="101" t="s">
        <v>14</v>
      </c>
      <c r="E1" s="102"/>
      <c r="F1" s="93" t="s">
        <v>16</v>
      </c>
      <c r="G1" s="94"/>
      <c r="H1" s="93" t="s">
        <v>24</v>
      </c>
      <c r="I1" s="94"/>
    </row>
    <row r="2" spans="2:34" x14ac:dyDescent="0.25">
      <c r="B2" s="26">
        <v>4.1666666666666664E-2</v>
      </c>
      <c r="C2" s="26">
        <v>2.0833333333333332E-2</v>
      </c>
      <c r="D2" s="95">
        <v>0</v>
      </c>
      <c r="E2" s="96"/>
      <c r="F2" s="95">
        <v>2.0833333333333332E-2</v>
      </c>
      <c r="G2" s="96"/>
      <c r="H2" s="95">
        <v>1.0416666666666666E-2</v>
      </c>
      <c r="I2" s="96"/>
    </row>
    <row r="3" spans="2:34" x14ac:dyDescent="0.25">
      <c r="B3" s="11"/>
      <c r="C3" s="11"/>
      <c r="D3" s="11"/>
      <c r="E3" s="11"/>
      <c r="F3" s="11"/>
      <c r="G3" s="11"/>
    </row>
    <row r="4" spans="2:34" ht="15.75" x14ac:dyDescent="0.25">
      <c r="B4" s="9" t="s">
        <v>20</v>
      </c>
    </row>
    <row r="5" spans="2:34" ht="15.75" x14ac:dyDescent="0.25">
      <c r="B5" s="9"/>
    </row>
    <row r="6" spans="2:34" ht="15" customHeight="1" x14ac:dyDescent="0.25">
      <c r="B6" s="99" t="s">
        <v>0</v>
      </c>
      <c r="C6" s="98" t="s">
        <v>13</v>
      </c>
      <c r="D6" s="97" t="s">
        <v>1</v>
      </c>
      <c r="E6" s="97"/>
      <c r="F6" s="97"/>
      <c r="G6" s="97"/>
      <c r="H6" s="97"/>
      <c r="I6" s="97"/>
      <c r="J6" s="97"/>
      <c r="L6" s="97" t="s">
        <v>17</v>
      </c>
      <c r="M6" s="97"/>
      <c r="N6" s="97"/>
      <c r="O6" s="97"/>
      <c r="P6" s="97"/>
      <c r="Q6" s="97"/>
      <c r="R6" s="97"/>
      <c r="T6" s="97" t="s">
        <v>74</v>
      </c>
      <c r="U6" s="97"/>
      <c r="V6" s="97"/>
      <c r="W6" s="97"/>
      <c r="X6" s="97"/>
      <c r="Y6" s="97"/>
      <c r="Z6" s="97"/>
      <c r="AB6" s="97" t="s">
        <v>19</v>
      </c>
      <c r="AC6" s="97"/>
      <c r="AD6" s="97"/>
      <c r="AE6" s="97"/>
      <c r="AF6" s="97"/>
      <c r="AG6" s="97"/>
      <c r="AH6" s="97"/>
    </row>
    <row r="7" spans="2:34" x14ac:dyDescent="0.25">
      <c r="B7" s="100"/>
      <c r="C7" s="98"/>
      <c r="D7" s="3">
        <v>1</v>
      </c>
      <c r="E7" s="3">
        <v>2</v>
      </c>
      <c r="F7" s="3">
        <v>3</v>
      </c>
      <c r="G7" s="3">
        <v>4</v>
      </c>
      <c r="H7" s="3">
        <v>5</v>
      </c>
      <c r="I7" s="3">
        <v>6</v>
      </c>
      <c r="J7" s="3">
        <v>7</v>
      </c>
      <c r="L7" s="3">
        <v>1</v>
      </c>
      <c r="M7" s="3">
        <v>2</v>
      </c>
      <c r="N7" s="3">
        <v>3</v>
      </c>
      <c r="O7" s="3">
        <v>4</v>
      </c>
      <c r="P7" s="3">
        <v>5</v>
      </c>
      <c r="Q7" s="3">
        <v>6</v>
      </c>
      <c r="R7" s="3">
        <v>7</v>
      </c>
      <c r="T7" s="8">
        <v>1</v>
      </c>
      <c r="U7" s="8">
        <v>2</v>
      </c>
      <c r="V7" s="8">
        <v>3</v>
      </c>
      <c r="W7" s="8">
        <v>4</v>
      </c>
      <c r="X7" s="8">
        <v>5</v>
      </c>
      <c r="Y7" s="8">
        <v>6</v>
      </c>
      <c r="Z7" s="8">
        <v>7</v>
      </c>
      <c r="AB7" s="40">
        <v>1</v>
      </c>
      <c r="AC7" s="40">
        <v>2</v>
      </c>
      <c r="AD7" s="40">
        <v>3</v>
      </c>
      <c r="AE7" s="40">
        <v>4</v>
      </c>
      <c r="AF7" s="40">
        <v>5</v>
      </c>
      <c r="AG7" s="40">
        <v>6</v>
      </c>
      <c r="AH7" s="40">
        <v>7</v>
      </c>
    </row>
    <row r="8" spans="2:34" x14ac:dyDescent="0.25">
      <c r="B8" s="1" t="s">
        <v>2</v>
      </c>
      <c r="C8" s="2">
        <v>0.33333333333333331</v>
      </c>
      <c r="D8" s="6">
        <v>0.375</v>
      </c>
      <c r="E8" s="6">
        <v>0.375</v>
      </c>
      <c r="F8" s="6">
        <v>0.375</v>
      </c>
      <c r="G8" s="6">
        <v>0.375</v>
      </c>
      <c r="H8" s="6">
        <v>0.375</v>
      </c>
      <c r="I8" s="6">
        <v>0.375</v>
      </c>
      <c r="J8" s="6">
        <v>0.375</v>
      </c>
      <c r="L8" s="7">
        <f t="shared" ref="L8:L18" si="0">IF((D8+$D$2)-(($C8-$F$2)+$B$2+((L$7-1)*$C$2))&gt;0,(D8+$D$2)-(($C8-$F$2)+$B$2+((L$7-1)*$C$2)),0)</f>
        <v>2.0833333333333315E-2</v>
      </c>
      <c r="M8" s="7">
        <f t="shared" ref="M8:M18" si="1">IF((E8+$D$2)-(($C8-$F$2)+$B$2+((M$7-1)*$C$2))&gt;0,(E8+$D$2)-(($C8-$F$2)+$B$2+((M$7-1)*$C$2)),0)</f>
        <v>0</v>
      </c>
      <c r="N8" s="7">
        <f t="shared" ref="N8:N18" si="2">IF((F8+$D$2)-(($C8-$F$2)+$B$2+((N$7-1)*$C$2))&gt;0,(F8+$D$2)-(($C8-$F$2)+$B$2+((N$7-1)*$C$2)),0)</f>
        <v>0</v>
      </c>
      <c r="O8" s="7">
        <f t="shared" ref="O8:O18" si="3">IF((G8+$D$2)-(($C8-$F$2)+$B$2+((O$7-1)*$C$2))&gt;0,(G8+$D$2)-(($C8-$F$2)+$B$2+((O$7-1)*$C$2)),0)</f>
        <v>0</v>
      </c>
      <c r="P8" s="7">
        <f t="shared" ref="P8:P18" si="4">IF((H8+$D$2)-(($C8-$F$2)+$B$2+((P$7-1)*$C$2))&gt;0,(H8+$D$2)-(($C8-$F$2)+$B$2+((P$7-1)*$C$2)),0)</f>
        <v>0</v>
      </c>
      <c r="Q8" s="7">
        <f t="shared" ref="Q8:Q18" si="5">IF((I8+$D$2)-(($C8-$F$2)+$B$2+((Q$7-1)*$C$2))&gt;0,(I8+$D$2)-(($C8-$F$2)+$B$2+((Q$7-1)*$C$2)),0)</f>
        <v>0</v>
      </c>
      <c r="R8" s="7">
        <f t="shared" ref="R8:R18" si="6">IF((J8+$D$2)-(($C8-$F$2)+$B$2+((R$7-1)*$C$2))&gt;0,(J8+$D$2)-(($C8-$F$2)+$B$2+((R$7-1)*$C$2)),0)</f>
        <v>0</v>
      </c>
      <c r="T8" s="13">
        <f>100*($C8-L24)/(D8+L8)</f>
        <v>84.210526315789465</v>
      </c>
      <c r="U8" s="13">
        <f t="shared" ref="U8:Z8" si="7">100*($C8-M24)/(E8+M8)</f>
        <v>88.888888888888872</v>
      </c>
      <c r="V8" s="13">
        <f t="shared" si="7"/>
        <v>77.777777777777771</v>
      </c>
      <c r="W8" s="13">
        <f t="shared" si="7"/>
        <v>72.222222222222214</v>
      </c>
      <c r="X8" s="13">
        <f t="shared" si="7"/>
        <v>66.666666666666671</v>
      </c>
      <c r="Y8" s="13">
        <f t="shared" si="7"/>
        <v>61.111111111111114</v>
      </c>
      <c r="Z8" s="13">
        <f t="shared" si="7"/>
        <v>55.55555555555555</v>
      </c>
      <c r="AB8" s="10">
        <v>0</v>
      </c>
      <c r="AC8" s="10">
        <v>0</v>
      </c>
      <c r="AD8" s="10">
        <v>4.1666666666666685E-2</v>
      </c>
      <c r="AE8" s="10">
        <v>6.25E-2</v>
      </c>
      <c r="AF8" s="10">
        <v>8.3333333333333315E-2</v>
      </c>
      <c r="AG8" s="10">
        <v>0.10416666666666663</v>
      </c>
      <c r="AH8" s="10">
        <v>0.125</v>
      </c>
    </row>
    <row r="9" spans="2:34" x14ac:dyDescent="0.25">
      <c r="B9" s="1" t="s">
        <v>3</v>
      </c>
      <c r="C9" s="2">
        <v>0.33333333333333331</v>
      </c>
      <c r="D9" s="6">
        <v>0.41666666666666669</v>
      </c>
      <c r="E9" s="6">
        <v>0.41666666666666669</v>
      </c>
      <c r="F9" s="6">
        <v>0.41666666666666669</v>
      </c>
      <c r="G9" s="6">
        <v>0.41666666666666669</v>
      </c>
      <c r="H9" s="6">
        <v>0.375</v>
      </c>
      <c r="I9" s="6">
        <v>0.375</v>
      </c>
      <c r="J9" s="6">
        <v>0.375</v>
      </c>
      <c r="L9" s="7">
        <f t="shared" si="0"/>
        <v>6.25E-2</v>
      </c>
      <c r="M9" s="7">
        <f t="shared" si="1"/>
        <v>4.1666666666666685E-2</v>
      </c>
      <c r="N9" s="7">
        <f t="shared" si="2"/>
        <v>2.0833333333333315E-2</v>
      </c>
      <c r="O9" s="7">
        <f t="shared" si="3"/>
        <v>0</v>
      </c>
      <c r="P9" s="7">
        <f t="shared" si="4"/>
        <v>0</v>
      </c>
      <c r="Q9" s="7">
        <f t="shared" si="5"/>
        <v>0</v>
      </c>
      <c r="R9" s="7">
        <f t="shared" si="6"/>
        <v>0</v>
      </c>
      <c r="T9" s="13">
        <f t="shared" ref="T9:Z9" si="8">100*($C9-L25)/(D9+L9)</f>
        <v>69.56521739130433</v>
      </c>
      <c r="U9" s="13">
        <f t="shared" si="8"/>
        <v>72.727272727272705</v>
      </c>
      <c r="V9" s="13">
        <f t="shared" si="8"/>
        <v>76.190476190476176</v>
      </c>
      <c r="W9" s="13">
        <f t="shared" si="8"/>
        <v>79.999999999999986</v>
      </c>
      <c r="X9" s="13">
        <f t="shared" si="8"/>
        <v>66.666666666666671</v>
      </c>
      <c r="Y9" s="13">
        <f t="shared" si="8"/>
        <v>61.111111111111114</v>
      </c>
      <c r="Z9" s="13">
        <f t="shared" si="8"/>
        <v>55.55555555555555</v>
      </c>
      <c r="AB9" s="10">
        <v>0</v>
      </c>
      <c r="AC9" s="10">
        <v>0</v>
      </c>
      <c r="AD9" s="10">
        <v>0</v>
      </c>
      <c r="AE9" s="10">
        <v>0</v>
      </c>
      <c r="AF9" s="10">
        <v>8.3333333333333315E-2</v>
      </c>
      <c r="AG9" s="10">
        <v>0.10416666666666663</v>
      </c>
      <c r="AH9" s="10">
        <v>0.125</v>
      </c>
    </row>
    <row r="10" spans="2:34" x14ac:dyDescent="0.25">
      <c r="B10" s="1" t="s">
        <v>4</v>
      </c>
      <c r="C10" s="2">
        <v>0.375</v>
      </c>
      <c r="D10" s="6">
        <v>0.5</v>
      </c>
      <c r="E10" s="6">
        <v>0.5</v>
      </c>
      <c r="F10" s="6">
        <v>0.5</v>
      </c>
      <c r="G10" s="6">
        <v>0.5</v>
      </c>
      <c r="H10" s="6">
        <v>0.47916666666666669</v>
      </c>
      <c r="I10" s="6">
        <v>0.45833333333333331</v>
      </c>
      <c r="J10" s="6">
        <v>0.4375</v>
      </c>
      <c r="L10" s="7">
        <f t="shared" si="0"/>
        <v>0.10416666666666663</v>
      </c>
      <c r="M10" s="7">
        <f t="shared" si="1"/>
        <v>8.3333333333333315E-2</v>
      </c>
      <c r="N10" s="7">
        <f t="shared" si="2"/>
        <v>6.2499999999999944E-2</v>
      </c>
      <c r="O10" s="7">
        <f t="shared" si="3"/>
        <v>4.166666666666663E-2</v>
      </c>
      <c r="P10" s="7">
        <f t="shared" si="4"/>
        <v>0</v>
      </c>
      <c r="Q10" s="7">
        <f t="shared" si="5"/>
        <v>0</v>
      </c>
      <c r="R10" s="7">
        <f t="shared" si="6"/>
        <v>0</v>
      </c>
      <c r="T10" s="13">
        <f t="shared" ref="T10:Z10" si="9">100*($C10-L26)/(D10+L10)</f>
        <v>62.068965517241381</v>
      </c>
      <c r="U10" s="13">
        <f t="shared" si="9"/>
        <v>64.285714285714292</v>
      </c>
      <c r="V10" s="13">
        <f t="shared" si="9"/>
        <v>66.666666666666671</v>
      </c>
      <c r="W10" s="13">
        <f t="shared" si="9"/>
        <v>69.230769230769241</v>
      </c>
      <c r="X10" s="13">
        <f t="shared" si="9"/>
        <v>78.260869565217391</v>
      </c>
      <c r="Y10" s="13">
        <f t="shared" si="9"/>
        <v>68.181818181818173</v>
      </c>
      <c r="Z10" s="13">
        <f t="shared" si="9"/>
        <v>61.904761904761884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6.2500000000000056E-2</v>
      </c>
      <c r="AH10" s="10">
        <v>0.10416666666666674</v>
      </c>
    </row>
    <row r="11" spans="2:34" x14ac:dyDescent="0.25">
      <c r="B11" s="1" t="s">
        <v>5</v>
      </c>
      <c r="C11" s="2">
        <v>0.375</v>
      </c>
      <c r="D11" s="6">
        <v>0.54166666666666663</v>
      </c>
      <c r="E11" s="6">
        <v>0.54166666666666663</v>
      </c>
      <c r="F11" s="6">
        <v>0.5</v>
      </c>
      <c r="G11" s="6">
        <v>0.5</v>
      </c>
      <c r="H11" s="6">
        <v>0.47916666666666669</v>
      </c>
      <c r="I11" s="6">
        <v>0.45833333333333331</v>
      </c>
      <c r="J11" s="6">
        <v>0.4375</v>
      </c>
      <c r="L11" s="7">
        <f t="shared" si="0"/>
        <v>0.14583333333333326</v>
      </c>
      <c r="M11" s="7">
        <f t="shared" si="1"/>
        <v>0.12499999999999994</v>
      </c>
      <c r="N11" s="7">
        <f t="shared" si="2"/>
        <v>6.2499999999999944E-2</v>
      </c>
      <c r="O11" s="7">
        <f t="shared" si="3"/>
        <v>4.166666666666663E-2</v>
      </c>
      <c r="P11" s="7">
        <f t="shared" si="4"/>
        <v>0</v>
      </c>
      <c r="Q11" s="7">
        <f t="shared" si="5"/>
        <v>0</v>
      </c>
      <c r="R11" s="7">
        <f t="shared" si="6"/>
        <v>0</v>
      </c>
      <c r="T11" s="13">
        <f t="shared" ref="T11:Z11" si="10">100*($C11-L27)/(D11+L11)</f>
        <v>54.545454545454554</v>
      </c>
      <c r="U11" s="13">
        <f t="shared" si="10"/>
        <v>56.250000000000014</v>
      </c>
      <c r="V11" s="13">
        <f t="shared" si="10"/>
        <v>66.666666666666671</v>
      </c>
      <c r="W11" s="13">
        <f t="shared" si="10"/>
        <v>69.230769230769241</v>
      </c>
      <c r="X11" s="13">
        <f t="shared" si="10"/>
        <v>78.260869565217391</v>
      </c>
      <c r="Y11" s="13">
        <f t="shared" si="10"/>
        <v>68.181818181818173</v>
      </c>
      <c r="Z11" s="13">
        <f t="shared" si="10"/>
        <v>61.904761904761884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6.2500000000000056E-2</v>
      </c>
      <c r="AH11" s="10">
        <v>0.10416666666666674</v>
      </c>
    </row>
    <row r="12" spans="2:34" x14ac:dyDescent="0.25">
      <c r="B12" s="1" t="s">
        <v>6</v>
      </c>
      <c r="C12" s="2">
        <v>0.375</v>
      </c>
      <c r="D12" s="6">
        <v>0.58333333333333337</v>
      </c>
      <c r="E12" s="6">
        <v>0.58333333333333337</v>
      </c>
      <c r="F12" s="6">
        <v>0.54166666666666663</v>
      </c>
      <c r="G12" s="6">
        <v>0.54166666666666663</v>
      </c>
      <c r="H12" s="6">
        <v>0.52083333333333337</v>
      </c>
      <c r="I12" s="6">
        <v>0.5</v>
      </c>
      <c r="J12" s="6">
        <v>0.47916666666666669</v>
      </c>
      <c r="L12" s="7">
        <f t="shared" si="0"/>
        <v>0.1875</v>
      </c>
      <c r="M12" s="7">
        <f t="shared" si="1"/>
        <v>0.16666666666666669</v>
      </c>
      <c r="N12" s="7">
        <f t="shared" si="2"/>
        <v>0.10416666666666657</v>
      </c>
      <c r="O12" s="7">
        <f t="shared" si="3"/>
        <v>8.3333333333333259E-2</v>
      </c>
      <c r="P12" s="7">
        <f t="shared" si="4"/>
        <v>4.1666666666666685E-2</v>
      </c>
      <c r="Q12" s="7">
        <f t="shared" si="5"/>
        <v>0</v>
      </c>
      <c r="R12" s="7">
        <f t="shared" si="6"/>
        <v>0</v>
      </c>
      <c r="T12" s="13">
        <f t="shared" ref="T12:Z12" si="11">100*($C12-L28)/(D12+L12)</f>
        <v>48.648648648648646</v>
      </c>
      <c r="U12" s="13">
        <f t="shared" si="11"/>
        <v>50</v>
      </c>
      <c r="V12" s="13">
        <f t="shared" si="11"/>
        <v>58.064516129032263</v>
      </c>
      <c r="W12" s="13">
        <f t="shared" si="11"/>
        <v>60.000000000000014</v>
      </c>
      <c r="X12" s="13">
        <f t="shared" si="11"/>
        <v>66.666666666666671</v>
      </c>
      <c r="Y12" s="13">
        <f t="shared" si="11"/>
        <v>75</v>
      </c>
      <c r="Z12" s="13">
        <f t="shared" si="11"/>
        <v>65.217391304347814</v>
      </c>
      <c r="AB12" s="10">
        <v>0</v>
      </c>
      <c r="AC12" s="10">
        <v>0</v>
      </c>
      <c r="AD12" s="10">
        <v>0</v>
      </c>
      <c r="AE12" s="10">
        <v>0</v>
      </c>
      <c r="AF12" s="10">
        <v>0</v>
      </c>
      <c r="AG12" s="10">
        <v>0</v>
      </c>
      <c r="AH12" s="10">
        <v>6.2500000000000056E-2</v>
      </c>
    </row>
    <row r="13" spans="2:34" x14ac:dyDescent="0.25">
      <c r="B13" s="1" t="s">
        <v>7</v>
      </c>
      <c r="C13" s="2">
        <v>0.375</v>
      </c>
      <c r="D13" s="6">
        <v>0.54166666666666663</v>
      </c>
      <c r="E13" s="6">
        <v>0.54166666666666663</v>
      </c>
      <c r="F13" s="6">
        <v>0.54166666666666663</v>
      </c>
      <c r="G13" s="6">
        <v>0.54166666666666663</v>
      </c>
      <c r="H13" s="6">
        <v>0.52083333333333337</v>
      </c>
      <c r="I13" s="6">
        <v>0.5</v>
      </c>
      <c r="J13" s="6">
        <v>0.47916666666666669</v>
      </c>
      <c r="L13" s="7">
        <f t="shared" si="0"/>
        <v>0.14583333333333326</v>
      </c>
      <c r="M13" s="7">
        <f t="shared" si="1"/>
        <v>0.12499999999999994</v>
      </c>
      <c r="N13" s="7">
        <f t="shared" si="2"/>
        <v>0.10416666666666657</v>
      </c>
      <c r="O13" s="7">
        <f t="shared" si="3"/>
        <v>8.3333333333333259E-2</v>
      </c>
      <c r="P13" s="7">
        <f t="shared" si="4"/>
        <v>4.1666666666666685E-2</v>
      </c>
      <c r="Q13" s="7">
        <f t="shared" si="5"/>
        <v>0</v>
      </c>
      <c r="R13" s="7">
        <f t="shared" si="6"/>
        <v>0</v>
      </c>
      <c r="T13" s="13">
        <f t="shared" ref="T13:Z13" si="12">100*($C13-L29)/(D13+L13)</f>
        <v>54.545454545454554</v>
      </c>
      <c r="U13" s="13">
        <f t="shared" si="12"/>
        <v>56.250000000000014</v>
      </c>
      <c r="V13" s="13">
        <f t="shared" si="12"/>
        <v>58.064516129032263</v>
      </c>
      <c r="W13" s="13">
        <f t="shared" si="12"/>
        <v>60.000000000000014</v>
      </c>
      <c r="X13" s="13">
        <f t="shared" si="12"/>
        <v>66.666666666666671</v>
      </c>
      <c r="Y13" s="13">
        <f t="shared" si="12"/>
        <v>75</v>
      </c>
      <c r="Z13" s="13">
        <f t="shared" si="12"/>
        <v>65.217391304347814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6.2500000000000056E-2</v>
      </c>
    </row>
    <row r="14" spans="2:34" x14ac:dyDescent="0.25">
      <c r="B14" s="1" t="s">
        <v>8</v>
      </c>
      <c r="C14" s="2">
        <v>0.375</v>
      </c>
      <c r="D14" s="6">
        <v>0.5</v>
      </c>
      <c r="E14" s="6">
        <v>0.5</v>
      </c>
      <c r="F14" s="6">
        <v>0.5</v>
      </c>
      <c r="G14" s="6">
        <v>0.5</v>
      </c>
      <c r="H14" s="6">
        <v>0.47916666666666669</v>
      </c>
      <c r="I14" s="6">
        <v>0.45833333333333331</v>
      </c>
      <c r="J14" s="6">
        <v>0.4375</v>
      </c>
      <c r="L14" s="7">
        <f t="shared" si="0"/>
        <v>0.10416666666666663</v>
      </c>
      <c r="M14" s="7">
        <f t="shared" si="1"/>
        <v>8.3333333333333315E-2</v>
      </c>
      <c r="N14" s="7">
        <f t="shared" si="2"/>
        <v>6.2499999999999944E-2</v>
      </c>
      <c r="O14" s="7">
        <f t="shared" si="3"/>
        <v>4.166666666666663E-2</v>
      </c>
      <c r="P14" s="7">
        <f t="shared" si="4"/>
        <v>0</v>
      </c>
      <c r="Q14" s="7">
        <f t="shared" si="5"/>
        <v>0</v>
      </c>
      <c r="R14" s="7">
        <f t="shared" si="6"/>
        <v>0</v>
      </c>
      <c r="T14" s="13">
        <f t="shared" ref="T14:Z14" si="13">100*($C14-L30)/(D14+L14)</f>
        <v>62.068965517241381</v>
      </c>
      <c r="U14" s="13">
        <f t="shared" si="13"/>
        <v>64.285714285714292</v>
      </c>
      <c r="V14" s="13">
        <f t="shared" si="13"/>
        <v>66.666666666666671</v>
      </c>
      <c r="W14" s="13">
        <f t="shared" si="13"/>
        <v>69.230769230769241</v>
      </c>
      <c r="X14" s="13">
        <f t="shared" si="13"/>
        <v>78.260869565217391</v>
      </c>
      <c r="Y14" s="13">
        <f t="shared" si="13"/>
        <v>68.181818181818173</v>
      </c>
      <c r="Z14" s="13">
        <f t="shared" si="13"/>
        <v>61.904761904761884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6.2500000000000056E-2</v>
      </c>
      <c r="AH14" s="10">
        <v>0.10416666666666674</v>
      </c>
    </row>
    <row r="15" spans="2:34" x14ac:dyDescent="0.25">
      <c r="B15" s="1" t="s">
        <v>9</v>
      </c>
      <c r="C15" s="2">
        <v>0.375</v>
      </c>
      <c r="D15" s="6">
        <v>0.5</v>
      </c>
      <c r="E15" s="6">
        <v>0.5</v>
      </c>
      <c r="F15" s="6">
        <v>0.45833333333333331</v>
      </c>
      <c r="G15" s="6">
        <v>0.45833333333333331</v>
      </c>
      <c r="H15" s="6">
        <v>0.41666666666666669</v>
      </c>
      <c r="I15" s="6">
        <v>0.375</v>
      </c>
      <c r="J15" s="6">
        <v>0.375</v>
      </c>
      <c r="L15" s="7">
        <f t="shared" si="0"/>
        <v>0.10416666666666663</v>
      </c>
      <c r="M15" s="7">
        <f t="shared" si="1"/>
        <v>8.3333333333333315E-2</v>
      </c>
      <c r="N15" s="7">
        <f t="shared" si="2"/>
        <v>2.0833333333333259E-2</v>
      </c>
      <c r="O15" s="7">
        <f t="shared" si="3"/>
        <v>0</v>
      </c>
      <c r="P15" s="7">
        <f t="shared" si="4"/>
        <v>0</v>
      </c>
      <c r="Q15" s="7">
        <f t="shared" si="5"/>
        <v>0</v>
      </c>
      <c r="R15" s="7">
        <f t="shared" si="6"/>
        <v>0</v>
      </c>
      <c r="T15" s="13">
        <f t="shared" ref="T15:Z15" si="14">100*($C15-L31)/(D15+L15)</f>
        <v>62.068965517241381</v>
      </c>
      <c r="U15" s="13">
        <f t="shared" si="14"/>
        <v>64.285714285714292</v>
      </c>
      <c r="V15" s="13">
        <f t="shared" si="14"/>
        <v>78.260869565217405</v>
      </c>
      <c r="W15" s="13">
        <f t="shared" si="14"/>
        <v>77.272727272727266</v>
      </c>
      <c r="X15" s="13">
        <f t="shared" si="14"/>
        <v>70</v>
      </c>
      <c r="Y15" s="13">
        <f t="shared" si="14"/>
        <v>61.111111111111107</v>
      </c>
      <c r="Z15" s="13">
        <f t="shared" si="14"/>
        <v>55.555555555555536</v>
      </c>
      <c r="AB15" s="10">
        <v>0</v>
      </c>
      <c r="AC15" s="10">
        <v>0</v>
      </c>
      <c r="AD15" s="10">
        <v>0</v>
      </c>
      <c r="AE15" s="10">
        <v>2.083333333333337E-2</v>
      </c>
      <c r="AF15" s="10">
        <v>8.3333333333333315E-2</v>
      </c>
      <c r="AG15" s="10">
        <v>0.14583333333333337</v>
      </c>
      <c r="AH15" s="10">
        <v>0.16666666666666674</v>
      </c>
    </row>
    <row r="16" spans="2:34" x14ac:dyDescent="0.25">
      <c r="B16" s="1" t="s">
        <v>10</v>
      </c>
      <c r="C16" s="2">
        <v>0.33333333333333331</v>
      </c>
      <c r="D16" s="6">
        <v>0.5</v>
      </c>
      <c r="E16" s="6">
        <v>0.5</v>
      </c>
      <c r="F16" s="6">
        <v>0.45833333333333331</v>
      </c>
      <c r="G16" s="6">
        <v>0.45833333333333331</v>
      </c>
      <c r="H16" s="6">
        <v>0.41666666666666669</v>
      </c>
      <c r="I16" s="6">
        <v>0.375</v>
      </c>
      <c r="J16" s="6">
        <v>0.375</v>
      </c>
      <c r="L16" s="7">
        <f t="shared" si="0"/>
        <v>0.14583333333333331</v>
      </c>
      <c r="M16" s="7">
        <f t="shared" si="1"/>
        <v>0.125</v>
      </c>
      <c r="N16" s="7">
        <f t="shared" si="2"/>
        <v>6.2499999999999944E-2</v>
      </c>
      <c r="O16" s="7">
        <f t="shared" si="3"/>
        <v>4.166666666666663E-2</v>
      </c>
      <c r="P16" s="7">
        <f t="shared" si="4"/>
        <v>0</v>
      </c>
      <c r="Q16" s="7">
        <f t="shared" si="5"/>
        <v>0</v>
      </c>
      <c r="R16" s="7">
        <f t="shared" si="6"/>
        <v>0</v>
      </c>
      <c r="T16" s="13">
        <f t="shared" ref="T16:Z16" si="15">100*($C16-L32)/(D16+L16)</f>
        <v>51.612903225806448</v>
      </c>
      <c r="U16" s="13">
        <f t="shared" si="15"/>
        <v>53.333333333333329</v>
      </c>
      <c r="V16" s="13">
        <f t="shared" si="15"/>
        <v>64</v>
      </c>
      <c r="W16" s="13">
        <f t="shared" si="15"/>
        <v>66.666666666666671</v>
      </c>
      <c r="X16" s="13">
        <f t="shared" si="15"/>
        <v>70</v>
      </c>
      <c r="Y16" s="13">
        <f t="shared" si="15"/>
        <v>61.111111111111114</v>
      </c>
      <c r="Z16" s="13">
        <f t="shared" si="15"/>
        <v>55.55555555555555</v>
      </c>
      <c r="AB16" s="10">
        <v>0</v>
      </c>
      <c r="AC16" s="10">
        <v>0</v>
      </c>
      <c r="AD16" s="10">
        <v>0</v>
      </c>
      <c r="AE16" s="10">
        <v>0</v>
      </c>
      <c r="AF16" s="10">
        <v>4.166666666666663E-2</v>
      </c>
      <c r="AG16" s="10">
        <v>0.10416666666666663</v>
      </c>
      <c r="AH16" s="10">
        <v>0.125</v>
      </c>
    </row>
    <row r="17" spans="2:34" x14ac:dyDescent="0.25">
      <c r="B17" s="1" t="s">
        <v>11</v>
      </c>
      <c r="C17" s="2">
        <v>0.33333333333333331</v>
      </c>
      <c r="D17" s="6">
        <v>0.45833333333333331</v>
      </c>
      <c r="E17" s="6">
        <v>0.45833333333333331</v>
      </c>
      <c r="F17" s="6">
        <v>0.41666666666666669</v>
      </c>
      <c r="G17" s="6">
        <v>0.41666666666666669</v>
      </c>
      <c r="H17" s="6">
        <v>0.375</v>
      </c>
      <c r="I17" s="6">
        <v>0.375</v>
      </c>
      <c r="J17" s="6">
        <v>0.375</v>
      </c>
      <c r="L17" s="7">
        <f t="shared" si="0"/>
        <v>0.10416666666666663</v>
      </c>
      <c r="M17" s="7">
        <f t="shared" si="1"/>
        <v>8.3333333333333315E-2</v>
      </c>
      <c r="N17" s="7">
        <f t="shared" si="2"/>
        <v>2.0833333333333315E-2</v>
      </c>
      <c r="O17" s="7">
        <f t="shared" si="3"/>
        <v>0</v>
      </c>
      <c r="P17" s="7">
        <f t="shared" si="4"/>
        <v>0</v>
      </c>
      <c r="Q17" s="7">
        <f t="shared" si="5"/>
        <v>0</v>
      </c>
      <c r="R17" s="7">
        <f t="shared" si="6"/>
        <v>0</v>
      </c>
      <c r="T17" s="13">
        <f t="shared" ref="T17:Z17" si="16">100*($C17-L33)/(D17+L17)</f>
        <v>59.259259259259252</v>
      </c>
      <c r="U17" s="13">
        <f t="shared" si="16"/>
        <v>61.538461538461533</v>
      </c>
      <c r="V17" s="13">
        <f t="shared" si="16"/>
        <v>76.190476190476176</v>
      </c>
      <c r="W17" s="13">
        <f t="shared" si="16"/>
        <v>79.999999999999986</v>
      </c>
      <c r="X17" s="13">
        <f t="shared" si="16"/>
        <v>66.666666666666671</v>
      </c>
      <c r="Y17" s="13">
        <f t="shared" si="16"/>
        <v>61.111111111111114</v>
      </c>
      <c r="Z17" s="13">
        <f t="shared" si="16"/>
        <v>55.55555555555555</v>
      </c>
      <c r="AB17" s="10">
        <v>0</v>
      </c>
      <c r="AC17" s="10">
        <v>0</v>
      </c>
      <c r="AD17" s="10">
        <v>0</v>
      </c>
      <c r="AE17" s="10">
        <v>0</v>
      </c>
      <c r="AF17" s="10">
        <v>8.3333333333333315E-2</v>
      </c>
      <c r="AG17" s="10">
        <v>0.10416666666666663</v>
      </c>
      <c r="AH17" s="10">
        <v>0.125</v>
      </c>
    </row>
    <row r="18" spans="2:34" x14ac:dyDescent="0.25">
      <c r="B18" s="1" t="s">
        <v>12</v>
      </c>
      <c r="C18" s="2">
        <v>0.33333333333333331</v>
      </c>
      <c r="D18" s="6">
        <v>0.41666666666666669</v>
      </c>
      <c r="E18" s="6">
        <v>0.41666666666666669</v>
      </c>
      <c r="F18" s="6">
        <v>0.41666666666666669</v>
      </c>
      <c r="G18" s="6">
        <v>0.41666666666666669</v>
      </c>
      <c r="H18" s="6">
        <v>0.375</v>
      </c>
      <c r="I18" s="6">
        <v>0.375</v>
      </c>
      <c r="J18" s="6">
        <v>0.375</v>
      </c>
      <c r="L18" s="7">
        <f t="shared" si="0"/>
        <v>6.25E-2</v>
      </c>
      <c r="M18" s="7">
        <f t="shared" si="1"/>
        <v>4.1666666666666685E-2</v>
      </c>
      <c r="N18" s="7">
        <f t="shared" si="2"/>
        <v>2.0833333333333315E-2</v>
      </c>
      <c r="O18" s="7">
        <f t="shared" si="3"/>
        <v>0</v>
      </c>
      <c r="P18" s="7">
        <f t="shared" si="4"/>
        <v>0</v>
      </c>
      <c r="Q18" s="7">
        <f t="shared" si="5"/>
        <v>0</v>
      </c>
      <c r="R18" s="7">
        <f t="shared" si="6"/>
        <v>0</v>
      </c>
      <c r="T18" s="13">
        <f t="shared" ref="T18:Z18" si="17">100*($C18-L34)/(D18+L18)</f>
        <v>69.56521739130433</v>
      </c>
      <c r="U18" s="13">
        <f t="shared" si="17"/>
        <v>72.727272727272705</v>
      </c>
      <c r="V18" s="13">
        <f t="shared" si="17"/>
        <v>76.190476190476176</v>
      </c>
      <c r="W18" s="13">
        <f t="shared" si="17"/>
        <v>79.999999999999986</v>
      </c>
      <c r="X18" s="13">
        <f t="shared" si="17"/>
        <v>66.666666666666671</v>
      </c>
      <c r="Y18" s="13">
        <f t="shared" si="17"/>
        <v>61.111111111111114</v>
      </c>
      <c r="Z18" s="13">
        <f t="shared" si="17"/>
        <v>55.55555555555555</v>
      </c>
      <c r="AB18" s="10">
        <v>0</v>
      </c>
      <c r="AC18" s="10">
        <v>0</v>
      </c>
      <c r="AD18" s="10">
        <v>0</v>
      </c>
      <c r="AE18" s="10">
        <v>0</v>
      </c>
      <c r="AF18" s="10">
        <v>8.3333333333333315E-2</v>
      </c>
      <c r="AG18" s="10">
        <v>0.10416666666666663</v>
      </c>
      <c r="AH18" s="10">
        <v>0.125</v>
      </c>
    </row>
    <row r="20" spans="2:34" ht="15.75" x14ac:dyDescent="0.25">
      <c r="B20" s="9" t="s">
        <v>21</v>
      </c>
      <c r="C20" s="11"/>
      <c r="D20" s="11"/>
      <c r="E20" s="11"/>
      <c r="F20" s="11"/>
      <c r="G20" s="11"/>
    </row>
    <row r="22" spans="2:34" ht="15" customHeight="1" x14ac:dyDescent="0.25">
      <c r="B22" s="99" t="s">
        <v>0</v>
      </c>
      <c r="C22" s="98" t="s">
        <v>13</v>
      </c>
      <c r="D22" s="97" t="s">
        <v>1</v>
      </c>
      <c r="E22" s="97"/>
      <c r="F22" s="97"/>
      <c r="G22" s="97"/>
      <c r="H22" s="97"/>
      <c r="I22" s="97"/>
      <c r="J22" s="97"/>
      <c r="L22" s="97" t="s">
        <v>19</v>
      </c>
      <c r="M22" s="97"/>
      <c r="N22" s="97"/>
      <c r="O22" s="97"/>
      <c r="P22" s="97"/>
      <c r="Q22" s="97"/>
      <c r="R22" s="97"/>
    </row>
    <row r="23" spans="2:34" x14ac:dyDescent="0.25">
      <c r="B23" s="100"/>
      <c r="C23" s="98"/>
      <c r="D23" s="3">
        <v>1</v>
      </c>
      <c r="E23" s="3">
        <v>2</v>
      </c>
      <c r="F23" s="3">
        <v>3</v>
      </c>
      <c r="G23" s="3">
        <v>4</v>
      </c>
      <c r="H23" s="3">
        <v>5</v>
      </c>
      <c r="I23" s="3">
        <v>6</v>
      </c>
      <c r="J23" s="3">
        <v>7</v>
      </c>
      <c r="L23" s="3">
        <v>1</v>
      </c>
      <c r="M23" s="3">
        <v>2</v>
      </c>
      <c r="N23" s="3">
        <v>3</v>
      </c>
      <c r="O23" s="3">
        <v>4</v>
      </c>
      <c r="P23" s="3">
        <v>5</v>
      </c>
      <c r="Q23" s="3">
        <v>6</v>
      </c>
      <c r="R23" s="3">
        <v>7</v>
      </c>
    </row>
    <row r="24" spans="2:34" x14ac:dyDescent="0.25">
      <c r="B24" s="1" t="s">
        <v>2</v>
      </c>
      <c r="C24" s="2">
        <v>0.33333333333333331</v>
      </c>
      <c r="D24" s="6">
        <v>0.375</v>
      </c>
      <c r="E24" s="6">
        <v>0.375</v>
      </c>
      <c r="F24" s="6">
        <v>0.375</v>
      </c>
      <c r="G24" s="6">
        <v>0.375</v>
      </c>
      <c r="H24" s="6">
        <v>0.375</v>
      </c>
      <c r="I24" s="6">
        <v>0.375</v>
      </c>
      <c r="J24" s="6">
        <v>0.375</v>
      </c>
      <c r="L24" s="10">
        <f t="shared" ref="L24:L34" si="18">IF((D24+$D$2)-(($C24-$F$2)+$B$2+((L$7-1)*$C$2))&lt;0,ABS((D24+$D$2)-(($C24)+$B$2+((L$7-1)*$C$2))),0)</f>
        <v>0</v>
      </c>
      <c r="M24" s="10">
        <f t="shared" ref="M24:M34" si="19">IF((E24+$D$2)-(($C24-$F$2)+$B$2+((M$7-1)*$C$2))&lt;0,ABS((E24+$D$2)-(($C24)+$B$2+((M$7-1)*$C$2))),0)</f>
        <v>0</v>
      </c>
      <c r="N24" s="10">
        <f t="shared" ref="N24:N34" si="20">IF((F24+$D$2)-(($C24-$F$2)+$B$2+((N$7-1)*$C$2))&lt;0,ABS((F24+$D$2)-(($C24)+$B$2+((N$7-1)*$C$2))),0)</f>
        <v>4.1666666666666685E-2</v>
      </c>
      <c r="O24" s="10">
        <f t="shared" ref="O24:O34" si="21">IF((G24+$D$2)-(($C24-$F$2)+$B$2+((O$7-1)*$C$2))&lt;0,ABS((G24+$D$2)-(($C24)+$B$2+((O$7-1)*$C$2))),0)</f>
        <v>6.25E-2</v>
      </c>
      <c r="P24" s="10">
        <f t="shared" ref="P24:P34" si="22">IF((H24+$D$2)-(($C24-$F$2)+$B$2+((P$7-1)*$C$2))&lt;0,ABS((H24+$D$2)-(($C24)+$B$2+((P$7-1)*$C$2))),0)</f>
        <v>8.3333333333333315E-2</v>
      </c>
      <c r="Q24" s="10">
        <f t="shared" ref="Q24:Q34" si="23">IF((I24+$D$2)-(($C24-$F$2)+$B$2+((Q$7-1)*$C$2))&lt;0,ABS((I24+$D$2)-(($C24)+$B$2+((Q$7-1)*$C$2))),0)</f>
        <v>0.10416666666666663</v>
      </c>
      <c r="R24" s="10">
        <f t="shared" ref="R24:R34" si="24">IF((J24+$D$2)-(($C24-$F$2)+$B$2+((R$7-1)*$C$2))&lt;0,ABS((J24+$D$2)-(($C24)+$B$2+((R$7-1)*$C$2))),0)</f>
        <v>0.125</v>
      </c>
    </row>
    <row r="25" spans="2:34" x14ac:dyDescent="0.25">
      <c r="B25" s="1" t="s">
        <v>3</v>
      </c>
      <c r="C25" s="2">
        <v>0.33333333333333331</v>
      </c>
      <c r="D25" s="6">
        <v>0.41666666666666669</v>
      </c>
      <c r="E25" s="6">
        <v>0.41666666666666669</v>
      </c>
      <c r="F25" s="6">
        <v>0.41666666666666669</v>
      </c>
      <c r="G25" s="6">
        <v>0.41666666666666669</v>
      </c>
      <c r="H25" s="6">
        <v>0.375</v>
      </c>
      <c r="I25" s="6">
        <v>0.375</v>
      </c>
      <c r="J25" s="6">
        <v>0.375</v>
      </c>
      <c r="L25" s="10">
        <f t="shared" si="18"/>
        <v>0</v>
      </c>
      <c r="M25" s="10">
        <f t="shared" si="19"/>
        <v>0</v>
      </c>
      <c r="N25" s="10">
        <f t="shared" si="20"/>
        <v>0</v>
      </c>
      <c r="O25" s="10">
        <f t="shared" si="21"/>
        <v>0</v>
      </c>
      <c r="P25" s="10">
        <f t="shared" si="22"/>
        <v>8.3333333333333315E-2</v>
      </c>
      <c r="Q25" s="10">
        <f t="shared" si="23"/>
        <v>0.10416666666666663</v>
      </c>
      <c r="R25" s="10">
        <f t="shared" si="24"/>
        <v>0.125</v>
      </c>
    </row>
    <row r="26" spans="2:34" x14ac:dyDescent="0.25">
      <c r="B26" s="1" t="s">
        <v>4</v>
      </c>
      <c r="C26" s="2">
        <v>0.375</v>
      </c>
      <c r="D26" s="6">
        <v>0.5</v>
      </c>
      <c r="E26" s="6">
        <v>0.5</v>
      </c>
      <c r="F26" s="6">
        <v>0.5</v>
      </c>
      <c r="G26" s="6">
        <v>0.5</v>
      </c>
      <c r="H26" s="6">
        <v>0.47916666666666669</v>
      </c>
      <c r="I26" s="6">
        <v>0.45833333333333331</v>
      </c>
      <c r="J26" s="6">
        <v>0.4375</v>
      </c>
      <c r="L26" s="10">
        <f t="shared" si="18"/>
        <v>0</v>
      </c>
      <c r="M26" s="10">
        <f t="shared" si="19"/>
        <v>0</v>
      </c>
      <c r="N26" s="10">
        <f t="shared" si="20"/>
        <v>0</v>
      </c>
      <c r="O26" s="10">
        <f t="shared" si="21"/>
        <v>0</v>
      </c>
      <c r="P26" s="10">
        <f t="shared" si="22"/>
        <v>0</v>
      </c>
      <c r="Q26" s="10">
        <f t="shared" si="23"/>
        <v>6.2500000000000056E-2</v>
      </c>
      <c r="R26" s="10">
        <f t="shared" si="24"/>
        <v>0.10416666666666674</v>
      </c>
    </row>
    <row r="27" spans="2:34" x14ac:dyDescent="0.25">
      <c r="B27" s="1" t="s">
        <v>5</v>
      </c>
      <c r="C27" s="2">
        <v>0.375</v>
      </c>
      <c r="D27" s="6">
        <v>0.54166666666666663</v>
      </c>
      <c r="E27" s="6">
        <v>0.54166666666666663</v>
      </c>
      <c r="F27" s="6">
        <v>0.5</v>
      </c>
      <c r="G27" s="6">
        <v>0.5</v>
      </c>
      <c r="H27" s="6">
        <v>0.47916666666666669</v>
      </c>
      <c r="I27" s="6">
        <v>0.45833333333333331</v>
      </c>
      <c r="J27" s="6">
        <v>0.4375</v>
      </c>
      <c r="L27" s="10">
        <f t="shared" si="18"/>
        <v>0</v>
      </c>
      <c r="M27" s="10">
        <f t="shared" si="19"/>
        <v>0</v>
      </c>
      <c r="N27" s="10">
        <f t="shared" si="20"/>
        <v>0</v>
      </c>
      <c r="O27" s="10">
        <f t="shared" si="21"/>
        <v>0</v>
      </c>
      <c r="P27" s="10">
        <f t="shared" si="22"/>
        <v>0</v>
      </c>
      <c r="Q27" s="10">
        <f t="shared" si="23"/>
        <v>6.2500000000000056E-2</v>
      </c>
      <c r="R27" s="10">
        <f t="shared" si="24"/>
        <v>0.10416666666666674</v>
      </c>
    </row>
    <row r="28" spans="2:34" x14ac:dyDescent="0.25">
      <c r="B28" s="1" t="s">
        <v>6</v>
      </c>
      <c r="C28" s="2">
        <v>0.375</v>
      </c>
      <c r="D28" s="6">
        <v>0.58333333333333337</v>
      </c>
      <c r="E28" s="6">
        <v>0.58333333333333337</v>
      </c>
      <c r="F28" s="6">
        <v>0.54166666666666663</v>
      </c>
      <c r="G28" s="6">
        <v>0.54166666666666663</v>
      </c>
      <c r="H28" s="6">
        <v>0.52083333333333337</v>
      </c>
      <c r="I28" s="6">
        <v>0.5</v>
      </c>
      <c r="J28" s="6">
        <v>0.47916666666666669</v>
      </c>
      <c r="L28" s="10">
        <f t="shared" si="18"/>
        <v>0</v>
      </c>
      <c r="M28" s="10">
        <f t="shared" si="19"/>
        <v>0</v>
      </c>
      <c r="N28" s="10">
        <f t="shared" si="20"/>
        <v>0</v>
      </c>
      <c r="O28" s="10">
        <f t="shared" si="21"/>
        <v>0</v>
      </c>
      <c r="P28" s="10">
        <f t="shared" si="22"/>
        <v>0</v>
      </c>
      <c r="Q28" s="10">
        <f t="shared" si="23"/>
        <v>0</v>
      </c>
      <c r="R28" s="10">
        <f t="shared" si="24"/>
        <v>6.2500000000000056E-2</v>
      </c>
    </row>
    <row r="29" spans="2:34" x14ac:dyDescent="0.25">
      <c r="B29" s="1" t="s">
        <v>7</v>
      </c>
      <c r="C29" s="2">
        <v>0.375</v>
      </c>
      <c r="D29" s="6">
        <v>0.54166666666666663</v>
      </c>
      <c r="E29" s="6">
        <v>0.54166666666666663</v>
      </c>
      <c r="F29" s="6">
        <v>0.54166666666666663</v>
      </c>
      <c r="G29" s="6">
        <v>0.54166666666666663</v>
      </c>
      <c r="H29" s="6">
        <v>0.52083333333333337</v>
      </c>
      <c r="I29" s="6">
        <v>0.5</v>
      </c>
      <c r="J29" s="6">
        <v>0.47916666666666669</v>
      </c>
      <c r="L29" s="10">
        <f t="shared" si="18"/>
        <v>0</v>
      </c>
      <c r="M29" s="10">
        <f t="shared" si="19"/>
        <v>0</v>
      </c>
      <c r="N29" s="10">
        <f t="shared" si="20"/>
        <v>0</v>
      </c>
      <c r="O29" s="10">
        <f t="shared" si="21"/>
        <v>0</v>
      </c>
      <c r="P29" s="10">
        <f t="shared" si="22"/>
        <v>0</v>
      </c>
      <c r="Q29" s="10">
        <f t="shared" si="23"/>
        <v>0</v>
      </c>
      <c r="R29" s="10">
        <f t="shared" si="24"/>
        <v>6.2500000000000056E-2</v>
      </c>
    </row>
    <row r="30" spans="2:34" x14ac:dyDescent="0.25">
      <c r="B30" s="1" t="s">
        <v>8</v>
      </c>
      <c r="C30" s="2">
        <v>0.375</v>
      </c>
      <c r="D30" s="6">
        <v>0.5</v>
      </c>
      <c r="E30" s="6">
        <v>0.5</v>
      </c>
      <c r="F30" s="6">
        <v>0.5</v>
      </c>
      <c r="G30" s="6">
        <v>0.5</v>
      </c>
      <c r="H30" s="6">
        <v>0.47916666666666669</v>
      </c>
      <c r="I30" s="6">
        <v>0.45833333333333331</v>
      </c>
      <c r="J30" s="6">
        <v>0.4375</v>
      </c>
      <c r="L30" s="10">
        <f t="shared" si="18"/>
        <v>0</v>
      </c>
      <c r="M30" s="10">
        <f t="shared" si="19"/>
        <v>0</v>
      </c>
      <c r="N30" s="10">
        <f t="shared" si="20"/>
        <v>0</v>
      </c>
      <c r="O30" s="10">
        <f t="shared" si="21"/>
        <v>0</v>
      </c>
      <c r="P30" s="10">
        <f t="shared" si="22"/>
        <v>0</v>
      </c>
      <c r="Q30" s="10">
        <f t="shared" si="23"/>
        <v>6.2500000000000056E-2</v>
      </c>
      <c r="R30" s="10">
        <f t="shared" si="24"/>
        <v>0.10416666666666674</v>
      </c>
    </row>
    <row r="31" spans="2:34" x14ac:dyDescent="0.25">
      <c r="B31" s="1" t="s">
        <v>9</v>
      </c>
      <c r="C31" s="2">
        <v>0.375</v>
      </c>
      <c r="D31" s="6">
        <v>0.5</v>
      </c>
      <c r="E31" s="6">
        <v>0.5</v>
      </c>
      <c r="F31" s="6">
        <v>0.45833333333333331</v>
      </c>
      <c r="G31" s="6">
        <v>0.45833333333333331</v>
      </c>
      <c r="H31" s="6">
        <v>0.41666666666666669</v>
      </c>
      <c r="I31" s="6">
        <v>0.375</v>
      </c>
      <c r="J31" s="6">
        <v>0.375</v>
      </c>
      <c r="L31" s="10">
        <f t="shared" si="18"/>
        <v>0</v>
      </c>
      <c r="M31" s="10">
        <f t="shared" si="19"/>
        <v>0</v>
      </c>
      <c r="N31" s="10">
        <f t="shared" si="20"/>
        <v>0</v>
      </c>
      <c r="O31" s="10">
        <f t="shared" si="21"/>
        <v>2.083333333333337E-2</v>
      </c>
      <c r="P31" s="10">
        <f t="shared" si="22"/>
        <v>8.3333333333333315E-2</v>
      </c>
      <c r="Q31" s="10">
        <f t="shared" si="23"/>
        <v>0.14583333333333337</v>
      </c>
      <c r="R31" s="10">
        <f t="shared" si="24"/>
        <v>0.16666666666666674</v>
      </c>
    </row>
    <row r="32" spans="2:34" x14ac:dyDescent="0.25">
      <c r="B32" s="1" t="s">
        <v>10</v>
      </c>
      <c r="C32" s="2">
        <v>0.33333333333333331</v>
      </c>
      <c r="D32" s="6">
        <v>0.5</v>
      </c>
      <c r="E32" s="6">
        <v>0.5</v>
      </c>
      <c r="F32" s="6">
        <v>0.45833333333333331</v>
      </c>
      <c r="G32" s="6">
        <v>0.45833333333333331</v>
      </c>
      <c r="H32" s="6">
        <v>0.41666666666666669</v>
      </c>
      <c r="I32" s="6">
        <v>0.375</v>
      </c>
      <c r="J32" s="6">
        <v>0.375</v>
      </c>
      <c r="L32" s="10">
        <f t="shared" si="18"/>
        <v>0</v>
      </c>
      <c r="M32" s="10">
        <f t="shared" si="19"/>
        <v>0</v>
      </c>
      <c r="N32" s="10">
        <f t="shared" si="20"/>
        <v>0</v>
      </c>
      <c r="O32" s="10">
        <f t="shared" si="21"/>
        <v>0</v>
      </c>
      <c r="P32" s="10">
        <f t="shared" si="22"/>
        <v>4.166666666666663E-2</v>
      </c>
      <c r="Q32" s="10">
        <f t="shared" si="23"/>
        <v>0.10416666666666663</v>
      </c>
      <c r="R32" s="10">
        <f t="shared" si="24"/>
        <v>0.125</v>
      </c>
    </row>
    <row r="33" spans="2:18" x14ac:dyDescent="0.25">
      <c r="B33" s="1" t="s">
        <v>11</v>
      </c>
      <c r="C33" s="2">
        <v>0.33333333333333331</v>
      </c>
      <c r="D33" s="6">
        <v>0.45833333333333331</v>
      </c>
      <c r="E33" s="6">
        <v>0.45833333333333331</v>
      </c>
      <c r="F33" s="6">
        <v>0.41666666666666669</v>
      </c>
      <c r="G33" s="6">
        <v>0.41666666666666669</v>
      </c>
      <c r="H33" s="6">
        <v>0.375</v>
      </c>
      <c r="I33" s="6">
        <v>0.375</v>
      </c>
      <c r="J33" s="6">
        <v>0.375</v>
      </c>
      <c r="L33" s="10">
        <f t="shared" si="18"/>
        <v>0</v>
      </c>
      <c r="M33" s="10">
        <f t="shared" si="19"/>
        <v>0</v>
      </c>
      <c r="N33" s="10">
        <f t="shared" si="20"/>
        <v>0</v>
      </c>
      <c r="O33" s="10">
        <f t="shared" si="21"/>
        <v>0</v>
      </c>
      <c r="P33" s="10">
        <f t="shared" si="22"/>
        <v>8.3333333333333315E-2</v>
      </c>
      <c r="Q33" s="10">
        <f t="shared" si="23"/>
        <v>0.10416666666666663</v>
      </c>
      <c r="R33" s="10">
        <f t="shared" si="24"/>
        <v>0.125</v>
      </c>
    </row>
    <row r="34" spans="2:18" x14ac:dyDescent="0.25">
      <c r="B34" s="1" t="s">
        <v>12</v>
      </c>
      <c r="C34" s="2">
        <v>0.33333333333333331</v>
      </c>
      <c r="D34" s="6">
        <v>0.41666666666666669</v>
      </c>
      <c r="E34" s="6">
        <v>0.41666666666666669</v>
      </c>
      <c r="F34" s="6">
        <v>0.41666666666666669</v>
      </c>
      <c r="G34" s="6">
        <v>0.41666666666666669</v>
      </c>
      <c r="H34" s="6">
        <v>0.375</v>
      </c>
      <c r="I34" s="6">
        <v>0.375</v>
      </c>
      <c r="J34" s="6">
        <v>0.375</v>
      </c>
      <c r="L34" s="10">
        <f t="shared" si="18"/>
        <v>0</v>
      </c>
      <c r="M34" s="10">
        <f t="shared" si="19"/>
        <v>0</v>
      </c>
      <c r="N34" s="10">
        <f t="shared" si="20"/>
        <v>0</v>
      </c>
      <c r="O34" s="10">
        <f t="shared" si="21"/>
        <v>0</v>
      </c>
      <c r="P34" s="10">
        <f t="shared" si="22"/>
        <v>8.3333333333333315E-2</v>
      </c>
      <c r="Q34" s="10">
        <f t="shared" si="23"/>
        <v>0.10416666666666663</v>
      </c>
      <c r="R34" s="10">
        <f t="shared" si="24"/>
        <v>0.125</v>
      </c>
    </row>
    <row r="36" spans="2:18" ht="15.75" x14ac:dyDescent="0.25">
      <c r="B36" s="9" t="s">
        <v>29</v>
      </c>
    </row>
    <row r="38" spans="2:18" ht="15" customHeight="1" x14ac:dyDescent="0.25">
      <c r="B38" s="97" t="s">
        <v>0</v>
      </c>
      <c r="C38" s="98" t="s">
        <v>13</v>
      </c>
      <c r="D38" s="106" t="s">
        <v>28</v>
      </c>
      <c r="E38" s="106"/>
      <c r="F38" s="106"/>
      <c r="G38" s="106"/>
    </row>
    <row r="39" spans="2:18" x14ac:dyDescent="0.25">
      <c r="B39" s="97"/>
      <c r="C39" s="98"/>
      <c r="D39" s="106" t="s">
        <v>23</v>
      </c>
      <c r="E39" s="106"/>
      <c r="F39" s="108" t="s">
        <v>22</v>
      </c>
      <c r="G39" s="108"/>
    </row>
    <row r="40" spans="2:18" x14ac:dyDescent="0.25">
      <c r="B40" s="1" t="s">
        <v>27</v>
      </c>
      <c r="C40" s="2">
        <v>0.33333333333333331</v>
      </c>
      <c r="D40" s="107">
        <v>0.66666666666666663</v>
      </c>
      <c r="E40" s="107"/>
      <c r="F40" s="109">
        <v>0.625</v>
      </c>
      <c r="G40" s="109"/>
    </row>
    <row r="42" spans="2:18" ht="15" customHeight="1" x14ac:dyDescent="0.25">
      <c r="B42" s="104" t="s">
        <v>25</v>
      </c>
      <c r="C42" s="104"/>
      <c r="D42" s="105" t="s">
        <v>1</v>
      </c>
      <c r="E42" s="105"/>
      <c r="F42" s="105"/>
      <c r="G42" s="105"/>
      <c r="H42" s="105"/>
      <c r="I42" s="105"/>
      <c r="J42" s="105"/>
      <c r="L42" s="97" t="s">
        <v>72</v>
      </c>
      <c r="M42" s="97"/>
      <c r="N42" s="97"/>
      <c r="O42" s="97"/>
      <c r="P42" s="97"/>
      <c r="Q42" s="97"/>
      <c r="R42" s="97"/>
    </row>
    <row r="43" spans="2:18" x14ac:dyDescent="0.25">
      <c r="B43" s="104"/>
      <c r="C43" s="104"/>
      <c r="D43" s="8">
        <v>1</v>
      </c>
      <c r="E43" s="8">
        <v>2</v>
      </c>
      <c r="F43" s="8">
        <v>3</v>
      </c>
      <c r="G43" s="8">
        <v>4</v>
      </c>
      <c r="H43" s="8">
        <v>5</v>
      </c>
      <c r="I43" s="8">
        <v>6</v>
      </c>
      <c r="J43" s="8">
        <v>7</v>
      </c>
      <c r="L43" s="8">
        <v>1</v>
      </c>
      <c r="M43" s="8">
        <v>2</v>
      </c>
      <c r="N43" s="8">
        <v>3</v>
      </c>
      <c r="O43" s="8">
        <v>4</v>
      </c>
      <c r="P43" s="8">
        <v>5</v>
      </c>
      <c r="Q43" s="8">
        <v>6</v>
      </c>
      <c r="R43" s="8">
        <v>7</v>
      </c>
    </row>
    <row r="44" spans="2:18" x14ac:dyDescent="0.25">
      <c r="B44" s="103" t="s">
        <v>30</v>
      </c>
      <c r="C44" s="103"/>
      <c r="D44" s="7">
        <f t="shared" ref="D44:J44" si="25">IF(($D40- $D$2)-(($C40-$F$2)+$B$2+$H$2 + ((D$43-1)*$C$2))&gt;0,($D40- $D$2)-(($C40-$F$2)+$B$2+$H$2 + ((D$43-1)*$C$2)),0)</f>
        <v>0.30208333333333326</v>
      </c>
      <c r="E44" s="7">
        <f t="shared" si="25"/>
        <v>0.28124999999999994</v>
      </c>
      <c r="F44" s="7">
        <f t="shared" si="25"/>
        <v>0.26041666666666657</v>
      </c>
      <c r="G44" s="7">
        <f t="shared" si="25"/>
        <v>0.23958333333333326</v>
      </c>
      <c r="H44" s="7">
        <f t="shared" si="25"/>
        <v>0.21874999999999994</v>
      </c>
      <c r="I44" s="7">
        <f t="shared" si="25"/>
        <v>0.19791666666666663</v>
      </c>
      <c r="J44" s="7">
        <f t="shared" si="25"/>
        <v>0.17708333333333326</v>
      </c>
      <c r="L44" s="12">
        <f>100*($C$40)/(($D$40-$H$2) - D44)</f>
        <v>94.117647058823493</v>
      </c>
      <c r="M44" s="12">
        <f t="shared" ref="M44:R44" si="26">100*($C$40)/(($D$40-$H$2) - E44)</f>
        <v>88.888888888888857</v>
      </c>
      <c r="N44" s="12">
        <f t="shared" si="26"/>
        <v>84.210526315789437</v>
      </c>
      <c r="O44" s="12">
        <f t="shared" si="26"/>
        <v>79.999999999999972</v>
      </c>
      <c r="P44" s="12">
        <f t="shared" si="26"/>
        <v>76.190476190476176</v>
      </c>
      <c r="Q44" s="12">
        <f t="shared" si="26"/>
        <v>72.727272727272705</v>
      </c>
      <c r="R44" s="12">
        <f t="shared" si="26"/>
        <v>69.56521739130433</v>
      </c>
    </row>
    <row r="46" spans="2:18" ht="15" customHeight="1" x14ac:dyDescent="0.25">
      <c r="B46" s="104" t="s">
        <v>26</v>
      </c>
      <c r="C46" s="104"/>
      <c r="D46" s="105" t="s">
        <v>1</v>
      </c>
      <c r="E46" s="105"/>
      <c r="F46" s="105"/>
      <c r="G46" s="105"/>
      <c r="H46" s="105"/>
      <c r="I46" s="105"/>
      <c r="J46" s="105"/>
      <c r="L46" s="97" t="s">
        <v>73</v>
      </c>
      <c r="M46" s="97"/>
      <c r="N46" s="97"/>
      <c r="O46" s="97"/>
      <c r="P46" s="97"/>
      <c r="Q46" s="97"/>
      <c r="R46" s="97"/>
    </row>
    <row r="47" spans="2:18" x14ac:dyDescent="0.25">
      <c r="B47" s="104"/>
      <c r="C47" s="104"/>
      <c r="D47" s="8">
        <v>1</v>
      </c>
      <c r="E47" s="8">
        <v>2</v>
      </c>
      <c r="F47" s="8">
        <v>3</v>
      </c>
      <c r="G47" s="8">
        <v>4</v>
      </c>
      <c r="H47" s="8">
        <v>5</v>
      </c>
      <c r="I47" s="8">
        <v>6</v>
      </c>
      <c r="J47" s="8">
        <v>7</v>
      </c>
      <c r="L47" s="8">
        <v>1</v>
      </c>
      <c r="M47" s="8">
        <v>2</v>
      </c>
      <c r="N47" s="8">
        <v>3</v>
      </c>
      <c r="O47" s="8">
        <v>4</v>
      </c>
      <c r="P47" s="8">
        <v>5</v>
      </c>
      <c r="Q47" s="8">
        <v>6</v>
      </c>
      <c r="R47" s="8">
        <v>7</v>
      </c>
    </row>
    <row r="48" spans="2:18" x14ac:dyDescent="0.25">
      <c r="B48" s="103" t="s">
        <v>30</v>
      </c>
      <c r="C48" s="103"/>
      <c r="D48" s="7">
        <f t="shared" ref="D48:J48" si="27">IF(($F40-$D$2)-(($C40-$F$2 )+$B$2+$H$2 + ((D$43-1)*$C$2))&gt;0,($F40-$D$2)-(($C40-$F$2 )+$B$2+$H$2 + ((D$43-1)*$C$2)),0)</f>
        <v>0.26041666666666663</v>
      </c>
      <c r="E48" s="7">
        <f t="shared" si="27"/>
        <v>0.23958333333333331</v>
      </c>
      <c r="F48" s="7">
        <f t="shared" si="27"/>
        <v>0.21874999999999994</v>
      </c>
      <c r="G48" s="7">
        <f t="shared" si="27"/>
        <v>0.19791666666666663</v>
      </c>
      <c r="H48" s="7">
        <f t="shared" si="27"/>
        <v>0.17708333333333331</v>
      </c>
      <c r="I48" s="7">
        <f t="shared" si="27"/>
        <v>0.15625</v>
      </c>
      <c r="J48" s="7">
        <f t="shared" si="27"/>
        <v>0.13541666666666663</v>
      </c>
      <c r="L48" s="12">
        <f>100*($C$40)/(($F$40-$H$2)-D48)</f>
        <v>94.117647058823493</v>
      </c>
      <c r="M48" s="12">
        <f t="shared" ref="M48:R48" si="28">100*($C$40)/(($F$40-$H$2)-E48)</f>
        <v>88.888888888888857</v>
      </c>
      <c r="N48" s="12">
        <f t="shared" si="28"/>
        <v>84.210526315789437</v>
      </c>
      <c r="O48" s="12">
        <f t="shared" si="28"/>
        <v>79.999999999999972</v>
      </c>
      <c r="P48" s="12">
        <f t="shared" si="28"/>
        <v>76.190476190476176</v>
      </c>
      <c r="Q48" s="12">
        <f t="shared" si="28"/>
        <v>72.727272727272705</v>
      </c>
      <c r="R48" s="12">
        <f t="shared" si="28"/>
        <v>69.56521739130433</v>
      </c>
    </row>
  </sheetData>
  <mergeCells count="31">
    <mergeCell ref="AB6:AH6"/>
    <mergeCell ref="T6:Z6"/>
    <mergeCell ref="L42:R42"/>
    <mergeCell ref="L46:R46"/>
    <mergeCell ref="B46:C47"/>
    <mergeCell ref="L6:R6"/>
    <mergeCell ref="L22:R22"/>
    <mergeCell ref="B48:C48"/>
    <mergeCell ref="B44:C44"/>
    <mergeCell ref="B42:C43"/>
    <mergeCell ref="D46:J46"/>
    <mergeCell ref="D38:G38"/>
    <mergeCell ref="D39:E39"/>
    <mergeCell ref="D40:E40"/>
    <mergeCell ref="F39:G39"/>
    <mergeCell ref="F40:G40"/>
    <mergeCell ref="D42:J42"/>
    <mergeCell ref="H1:I1"/>
    <mergeCell ref="H2:I2"/>
    <mergeCell ref="B38:B39"/>
    <mergeCell ref="C38:C39"/>
    <mergeCell ref="B6:B7"/>
    <mergeCell ref="D6:J6"/>
    <mergeCell ref="B22:B23"/>
    <mergeCell ref="C22:C23"/>
    <mergeCell ref="D22:J22"/>
    <mergeCell ref="F1:G1"/>
    <mergeCell ref="F2:G2"/>
    <mergeCell ref="D1:E1"/>
    <mergeCell ref="D2:E2"/>
    <mergeCell ref="C6:C7"/>
  </mergeCells>
  <conditionalFormatting sqref="M8">
    <cfRule type="expression" dxfId="139" priority="34">
      <formula>"if(m3&gt;l3)"</formula>
    </cfRule>
    <cfRule type="expression" dxfId="138" priority="35">
      <formula>"m3&gt;l3"</formula>
    </cfRule>
    <cfRule type="cellIs" dxfId="137" priority="36" operator="greaterThanOrEqual">
      <formula>"L3"</formula>
    </cfRule>
  </conditionalFormatting>
  <conditionalFormatting sqref="L8:R18">
    <cfRule type="cellIs" dxfId="136" priority="25" operator="greaterThan">
      <formula>0.0826388888888889</formula>
    </cfRule>
    <cfRule type="cellIs" dxfId="135" priority="33" operator="equal">
      <formula>0</formula>
    </cfRule>
  </conditionalFormatting>
  <conditionalFormatting sqref="L24:R34">
    <cfRule type="cellIs" dxfId="134" priority="26" operator="greaterThan">
      <formula>0</formula>
    </cfRule>
  </conditionalFormatting>
  <conditionalFormatting sqref="D44:J44">
    <cfRule type="cellIs" dxfId="133" priority="20" operator="greaterThan">
      <formula>0.0826388888888889</formula>
    </cfRule>
    <cfRule type="cellIs" dxfId="132" priority="21" operator="equal">
      <formula>0</formula>
    </cfRule>
  </conditionalFormatting>
  <conditionalFormatting sqref="E44">
    <cfRule type="cellIs" dxfId="131" priority="19" operator="greaterThan">
      <formula>0</formula>
    </cfRule>
  </conditionalFormatting>
  <conditionalFormatting sqref="F44">
    <cfRule type="cellIs" dxfId="130" priority="17" operator="greaterThan">
      <formula>0.0826388888888889</formula>
    </cfRule>
    <cfRule type="cellIs" dxfId="129" priority="18" operator="equal">
      <formula>0</formula>
    </cfRule>
  </conditionalFormatting>
  <conditionalFormatting sqref="D48:J48">
    <cfRule type="cellIs" dxfId="128" priority="10" operator="greaterThan">
      <formula>0.0826388888888889</formula>
    </cfRule>
    <cfRule type="cellIs" dxfId="127" priority="11" operator="equal">
      <formula>0</formula>
    </cfRule>
  </conditionalFormatting>
  <conditionalFormatting sqref="E48">
    <cfRule type="cellIs" dxfId="126" priority="9" operator="greaterThan">
      <formula>0</formula>
    </cfRule>
  </conditionalFormatting>
  <conditionalFormatting sqref="F48">
    <cfRule type="cellIs" dxfId="125" priority="7" operator="greaterThan">
      <formula>0.0826388888888889</formula>
    </cfRule>
    <cfRule type="cellIs" dxfId="124" priority="8" operator="equal">
      <formula>0</formula>
    </cfRule>
  </conditionalFormatting>
  <conditionalFormatting sqref="AB8:AH18">
    <cfRule type="cellIs" dxfId="123" priority="1" operator="greaterThan">
      <formula>0</formula>
    </cfRule>
  </conditionalFormatting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8"/>
  <sheetViews>
    <sheetView zoomScale="60" zoomScaleNormal="60" workbookViewId="0">
      <selection activeCell="X6" sqref="X6:AF6"/>
    </sheetView>
  </sheetViews>
  <sheetFormatPr defaultRowHeight="15" x14ac:dyDescent="0.25"/>
  <cols>
    <col min="1" max="1" width="9.140625" style="20"/>
    <col min="2" max="2" width="19" style="5" customWidth="1"/>
    <col min="3" max="3" width="12" style="5" customWidth="1"/>
    <col min="4" max="22" width="9.140625" style="5"/>
    <col min="23" max="23" width="9.140625" style="23"/>
    <col min="24" max="16384" width="9.140625" style="5"/>
  </cols>
  <sheetData>
    <row r="1" spans="2:35" ht="37.5" customHeight="1" x14ac:dyDescent="0.25">
      <c r="B1" s="16" t="s">
        <v>15</v>
      </c>
      <c r="C1" s="16" t="s">
        <v>18</v>
      </c>
      <c r="D1" s="101" t="s">
        <v>14</v>
      </c>
      <c r="E1" s="102"/>
      <c r="F1" s="93" t="s">
        <v>16</v>
      </c>
      <c r="G1" s="94"/>
      <c r="H1" s="93" t="s">
        <v>24</v>
      </c>
      <c r="I1" s="94"/>
      <c r="J1" s="93" t="s">
        <v>37</v>
      </c>
      <c r="K1" s="94"/>
    </row>
    <row r="2" spans="2:35" x14ac:dyDescent="0.25">
      <c r="B2" s="17">
        <v>4.1666666666666664E-2</v>
      </c>
      <c r="C2" s="17">
        <v>3.125E-2</v>
      </c>
      <c r="D2" s="110">
        <v>2.0833333333333332E-2</v>
      </c>
      <c r="E2" s="111"/>
      <c r="F2" s="110">
        <v>4.1666666666666664E-2</v>
      </c>
      <c r="G2" s="111"/>
      <c r="H2" s="110">
        <v>1.0416666666666666E-2</v>
      </c>
      <c r="I2" s="111"/>
      <c r="J2" s="110">
        <v>0</v>
      </c>
      <c r="K2" s="111"/>
      <c r="N2" s="19"/>
      <c r="O2" s="19"/>
    </row>
    <row r="3" spans="2:35" x14ac:dyDescent="0.25">
      <c r="B3" s="11"/>
      <c r="C3" s="11"/>
      <c r="D3" s="11"/>
      <c r="E3" s="11"/>
      <c r="F3" s="11"/>
      <c r="G3" s="11"/>
    </row>
    <row r="4" spans="2:35" ht="15.75" x14ac:dyDescent="0.25">
      <c r="B4" s="21" t="s">
        <v>38</v>
      </c>
    </row>
    <row r="5" spans="2:35" ht="15.75" x14ac:dyDescent="0.25">
      <c r="B5" s="18"/>
    </row>
    <row r="6" spans="2:35" ht="15" customHeight="1" x14ac:dyDescent="0.25">
      <c r="B6" s="99" t="s">
        <v>0</v>
      </c>
      <c r="C6" s="98" t="s">
        <v>13</v>
      </c>
      <c r="D6" s="93" t="s">
        <v>1</v>
      </c>
      <c r="E6" s="112"/>
      <c r="F6" s="112"/>
      <c r="G6" s="112"/>
      <c r="H6" s="112"/>
      <c r="I6" s="112"/>
      <c r="J6" s="112"/>
      <c r="K6" s="112"/>
      <c r="L6" s="94"/>
      <c r="N6" s="97" t="s">
        <v>44</v>
      </c>
      <c r="O6" s="97"/>
      <c r="P6" s="97"/>
      <c r="Q6" s="97"/>
      <c r="R6" s="97"/>
      <c r="S6" s="97"/>
      <c r="T6" s="97"/>
      <c r="U6" s="97"/>
      <c r="V6" s="97"/>
      <c r="X6" s="97" t="s">
        <v>74</v>
      </c>
      <c r="Y6" s="97"/>
      <c r="Z6" s="97"/>
      <c r="AA6" s="97"/>
      <c r="AB6" s="97"/>
      <c r="AC6" s="97"/>
      <c r="AD6" s="97"/>
      <c r="AE6" s="97"/>
      <c r="AF6" s="97"/>
      <c r="AG6" s="22"/>
      <c r="AH6" s="22"/>
      <c r="AI6" s="22"/>
    </row>
    <row r="7" spans="2:35" ht="15" customHeight="1" x14ac:dyDescent="0.25">
      <c r="B7" s="116"/>
      <c r="C7" s="98"/>
      <c r="D7" s="93" t="s">
        <v>31</v>
      </c>
      <c r="E7" s="112"/>
      <c r="F7" s="94"/>
      <c r="G7" s="113" t="s">
        <v>32</v>
      </c>
      <c r="H7" s="114"/>
      <c r="I7" s="115"/>
      <c r="J7" s="93" t="s">
        <v>33</v>
      </c>
      <c r="K7" s="112"/>
      <c r="L7" s="94"/>
      <c r="N7" s="93" t="s">
        <v>31</v>
      </c>
      <c r="O7" s="112"/>
      <c r="P7" s="94"/>
      <c r="Q7" s="113" t="s">
        <v>32</v>
      </c>
      <c r="R7" s="114"/>
      <c r="S7" s="115"/>
      <c r="T7" s="93" t="s">
        <v>33</v>
      </c>
      <c r="U7" s="112"/>
      <c r="V7" s="94"/>
      <c r="X7" s="93" t="s">
        <v>31</v>
      </c>
      <c r="Y7" s="112"/>
      <c r="Z7" s="94"/>
      <c r="AA7" s="113" t="s">
        <v>32</v>
      </c>
      <c r="AB7" s="114"/>
      <c r="AC7" s="115"/>
      <c r="AD7" s="93" t="s">
        <v>33</v>
      </c>
      <c r="AE7" s="112"/>
      <c r="AF7" s="94"/>
    </row>
    <row r="8" spans="2:35" x14ac:dyDescent="0.25">
      <c r="B8" s="100"/>
      <c r="C8" s="98"/>
      <c r="D8" s="14">
        <v>1</v>
      </c>
      <c r="E8" s="14">
        <v>2</v>
      </c>
      <c r="F8" s="14">
        <v>3</v>
      </c>
      <c r="G8" s="15">
        <v>1</v>
      </c>
      <c r="H8" s="15">
        <v>2</v>
      </c>
      <c r="I8" s="15">
        <v>3</v>
      </c>
      <c r="J8" s="14">
        <v>1</v>
      </c>
      <c r="K8" s="14">
        <v>2</v>
      </c>
      <c r="L8" s="14">
        <v>3</v>
      </c>
      <c r="N8" s="14">
        <v>1</v>
      </c>
      <c r="O8" s="14">
        <v>2</v>
      </c>
      <c r="P8" s="14">
        <v>3</v>
      </c>
      <c r="Q8" s="15">
        <v>1</v>
      </c>
      <c r="R8" s="15">
        <v>2</v>
      </c>
      <c r="S8" s="15">
        <v>3</v>
      </c>
      <c r="T8" s="14">
        <v>1</v>
      </c>
      <c r="U8" s="14">
        <v>2</v>
      </c>
      <c r="V8" s="14">
        <v>3</v>
      </c>
      <c r="X8" s="14">
        <v>1</v>
      </c>
      <c r="Y8" s="14">
        <v>2</v>
      </c>
      <c r="Z8" s="14">
        <v>3</v>
      </c>
      <c r="AA8" s="15">
        <v>1</v>
      </c>
      <c r="AB8" s="15">
        <v>2</v>
      </c>
      <c r="AC8" s="15">
        <v>3</v>
      </c>
      <c r="AD8" s="14">
        <v>1</v>
      </c>
      <c r="AE8" s="14">
        <v>2</v>
      </c>
      <c r="AF8" s="14">
        <v>3</v>
      </c>
    </row>
    <row r="9" spans="2:35" x14ac:dyDescent="0.25">
      <c r="B9" s="1" t="s">
        <v>34</v>
      </c>
      <c r="C9" s="2">
        <v>0.54166666666666663</v>
      </c>
      <c r="D9" s="17">
        <v>0.625</v>
      </c>
      <c r="E9" s="17">
        <v>0.625</v>
      </c>
      <c r="F9" s="17">
        <v>0.625</v>
      </c>
      <c r="G9" s="17">
        <v>0.58333333333333337</v>
      </c>
      <c r="H9" s="17">
        <v>0.58333333333333337</v>
      </c>
      <c r="I9" s="17">
        <v>0.58333333333333337</v>
      </c>
      <c r="J9" s="17">
        <v>0.54166666666666663</v>
      </c>
      <c r="K9" s="17">
        <v>0.54166666666666663</v>
      </c>
      <c r="L9" s="17">
        <v>0.54166666666666663</v>
      </c>
      <c r="N9" s="7">
        <f t="shared" ref="N9:V13" si="0">IF((D9-$J$2+$D$2)-(($C9-$F$2)+$B$2+((N$8-1)*$C$2))&gt;0,(D9-$J$2+$D$2)-(($C9-$F$2)+$B$2+((N$8-1)*$C$2)),0)</f>
        <v>0.10416666666666674</v>
      </c>
      <c r="O9" s="7">
        <f t="shared" si="0"/>
        <v>7.2916666666666741E-2</v>
      </c>
      <c r="P9" s="7">
        <f t="shared" si="0"/>
        <v>4.1666666666666741E-2</v>
      </c>
      <c r="Q9" s="7">
        <f t="shared" si="0"/>
        <v>6.2500000000000111E-2</v>
      </c>
      <c r="R9" s="7">
        <f t="shared" si="0"/>
        <v>3.1250000000000111E-2</v>
      </c>
      <c r="S9" s="7">
        <f t="shared" si="0"/>
        <v>1.1102230246251565E-16</v>
      </c>
      <c r="T9" s="7">
        <f t="shared" si="0"/>
        <v>2.083333333333337E-2</v>
      </c>
      <c r="U9" s="7">
        <f t="shared" si="0"/>
        <v>0</v>
      </c>
      <c r="V9" s="7">
        <f t="shared" si="0"/>
        <v>0</v>
      </c>
      <c r="X9" s="13">
        <f>100*($C9-N20)/(D9+N9)*(2/3)</f>
        <v>49.523809523809518</v>
      </c>
      <c r="Y9" s="13">
        <f t="shared" ref="Y9:AF9" si="1">100*($C9-O20)/(E9+$D$2)*(2/3)</f>
        <v>55.913978494623649</v>
      </c>
      <c r="Z9" s="13">
        <f t="shared" si="1"/>
        <v>55.913978494623649</v>
      </c>
      <c r="AA9" s="13">
        <f t="shared" si="1"/>
        <v>59.770114942528721</v>
      </c>
      <c r="AB9" s="13">
        <f t="shared" si="1"/>
        <v>59.770114942528721</v>
      </c>
      <c r="AC9" s="13">
        <f t="shared" si="1"/>
        <v>59.770114942528721</v>
      </c>
      <c r="AD9" s="13">
        <f t="shared" si="1"/>
        <v>64.197530864197518</v>
      </c>
      <c r="AE9" s="13">
        <f t="shared" si="1"/>
        <v>58.02469135802469</v>
      </c>
      <c r="AF9" s="13">
        <f t="shared" si="1"/>
        <v>54.320987654320987</v>
      </c>
    </row>
    <row r="10" spans="2:35" x14ac:dyDescent="0.25">
      <c r="B10" s="1" t="s">
        <v>5</v>
      </c>
      <c r="C10" s="2">
        <v>0.54166666666666663</v>
      </c>
      <c r="D10" s="17">
        <v>0.66666666666666663</v>
      </c>
      <c r="E10" s="17">
        <v>0.66666666666666663</v>
      </c>
      <c r="F10" s="17">
        <v>0.66666666666666663</v>
      </c>
      <c r="G10" s="17">
        <v>0.625</v>
      </c>
      <c r="H10" s="17">
        <v>0.625</v>
      </c>
      <c r="I10" s="17">
        <v>0.625</v>
      </c>
      <c r="J10" s="17">
        <v>0.58333333333333337</v>
      </c>
      <c r="K10" s="17">
        <v>0.58333333333333337</v>
      </c>
      <c r="L10" s="17">
        <v>0.58333333333333337</v>
      </c>
      <c r="N10" s="7">
        <f t="shared" si="0"/>
        <v>0.14583333333333337</v>
      </c>
      <c r="O10" s="7">
        <f t="shared" si="0"/>
        <v>0.11458333333333337</v>
      </c>
      <c r="P10" s="7">
        <f t="shared" si="0"/>
        <v>8.333333333333337E-2</v>
      </c>
      <c r="Q10" s="7">
        <f t="shared" si="0"/>
        <v>0.10416666666666674</v>
      </c>
      <c r="R10" s="7">
        <f t="shared" si="0"/>
        <v>7.2916666666666741E-2</v>
      </c>
      <c r="S10" s="7">
        <f t="shared" si="0"/>
        <v>4.1666666666666741E-2</v>
      </c>
      <c r="T10" s="7">
        <f t="shared" si="0"/>
        <v>6.2500000000000111E-2</v>
      </c>
      <c r="U10" s="7">
        <f t="shared" si="0"/>
        <v>3.1250000000000111E-2</v>
      </c>
      <c r="V10" s="7">
        <f t="shared" si="0"/>
        <v>1.1102230246251565E-16</v>
      </c>
      <c r="X10" s="13">
        <f t="shared" ref="X10:AF13" si="2">100*($C10-N21)/(D10+$D$2)*(2/3)</f>
        <v>52.525252525252519</v>
      </c>
      <c r="Y10" s="13">
        <f t="shared" si="2"/>
        <v>52.525252525252519</v>
      </c>
      <c r="Z10" s="13">
        <f t="shared" si="2"/>
        <v>52.525252525252519</v>
      </c>
      <c r="AA10" s="13">
        <f t="shared" si="2"/>
        <v>55.913978494623649</v>
      </c>
      <c r="AB10" s="13">
        <f t="shared" si="2"/>
        <v>55.913978494623649</v>
      </c>
      <c r="AC10" s="13">
        <f t="shared" si="2"/>
        <v>55.913978494623649</v>
      </c>
      <c r="AD10" s="13">
        <f t="shared" si="2"/>
        <v>59.770114942528721</v>
      </c>
      <c r="AE10" s="13">
        <f t="shared" si="2"/>
        <v>59.770114942528721</v>
      </c>
      <c r="AF10" s="13">
        <f t="shared" si="2"/>
        <v>59.770114942528721</v>
      </c>
    </row>
    <row r="11" spans="2:35" x14ac:dyDescent="0.25">
      <c r="B11" s="1" t="s">
        <v>35</v>
      </c>
      <c r="C11" s="2">
        <v>0.54166666666666663</v>
      </c>
      <c r="D11" s="17">
        <v>0.70833333333333337</v>
      </c>
      <c r="E11" s="17">
        <v>0.70833333333333337</v>
      </c>
      <c r="F11" s="17">
        <v>0.70833333333333337</v>
      </c>
      <c r="G11" s="17">
        <v>0.66666666666666663</v>
      </c>
      <c r="H11" s="17">
        <v>0.66666666666666663</v>
      </c>
      <c r="I11" s="17">
        <v>0.66666666666666663</v>
      </c>
      <c r="J11" s="17">
        <v>0.625</v>
      </c>
      <c r="K11" s="17">
        <v>0.625</v>
      </c>
      <c r="L11" s="17">
        <v>0.625</v>
      </c>
      <c r="N11" s="7">
        <f t="shared" si="0"/>
        <v>0.18750000000000011</v>
      </c>
      <c r="O11" s="7">
        <f t="shared" si="0"/>
        <v>0.15625000000000011</v>
      </c>
      <c r="P11" s="7">
        <f t="shared" si="0"/>
        <v>0.12500000000000011</v>
      </c>
      <c r="Q11" s="7">
        <f t="shared" si="0"/>
        <v>0.14583333333333337</v>
      </c>
      <c r="R11" s="7">
        <f t="shared" si="0"/>
        <v>0.11458333333333337</v>
      </c>
      <c r="S11" s="7">
        <f t="shared" si="0"/>
        <v>8.333333333333337E-2</v>
      </c>
      <c r="T11" s="7">
        <f t="shared" si="0"/>
        <v>0.10416666666666674</v>
      </c>
      <c r="U11" s="7">
        <f t="shared" si="0"/>
        <v>7.2916666666666741E-2</v>
      </c>
      <c r="V11" s="7">
        <f t="shared" si="0"/>
        <v>4.1666666666666741E-2</v>
      </c>
      <c r="X11" s="13">
        <f t="shared" si="2"/>
        <v>49.523809523809518</v>
      </c>
      <c r="Y11" s="13">
        <f t="shared" si="2"/>
        <v>49.523809523809518</v>
      </c>
      <c r="Z11" s="13">
        <f t="shared" si="2"/>
        <v>49.523809523809518</v>
      </c>
      <c r="AA11" s="13">
        <f t="shared" si="2"/>
        <v>52.525252525252519</v>
      </c>
      <c r="AB11" s="13">
        <f t="shared" si="2"/>
        <v>52.525252525252519</v>
      </c>
      <c r="AC11" s="13">
        <f t="shared" si="2"/>
        <v>52.525252525252519</v>
      </c>
      <c r="AD11" s="13">
        <f t="shared" si="2"/>
        <v>55.913978494623649</v>
      </c>
      <c r="AE11" s="13">
        <f t="shared" si="2"/>
        <v>55.913978494623649</v>
      </c>
      <c r="AF11" s="13">
        <f t="shared" si="2"/>
        <v>55.913978494623649</v>
      </c>
    </row>
    <row r="12" spans="2:35" x14ac:dyDescent="0.25">
      <c r="B12" s="1" t="s">
        <v>8</v>
      </c>
      <c r="C12" s="2">
        <v>0.54166666666666663</v>
      </c>
      <c r="D12" s="17">
        <v>0.66666666666666663</v>
      </c>
      <c r="E12" s="17">
        <v>0.66666666666666663</v>
      </c>
      <c r="F12" s="17">
        <v>0.66666666666666663</v>
      </c>
      <c r="G12" s="17">
        <v>0.625</v>
      </c>
      <c r="H12" s="17">
        <v>0.625</v>
      </c>
      <c r="I12" s="17">
        <v>0.625</v>
      </c>
      <c r="J12" s="17">
        <v>0.58333333333333337</v>
      </c>
      <c r="K12" s="17">
        <v>0.58333333333333337</v>
      </c>
      <c r="L12" s="17">
        <v>0.58333333333333337</v>
      </c>
      <c r="N12" s="7">
        <f t="shared" si="0"/>
        <v>0.14583333333333337</v>
      </c>
      <c r="O12" s="7">
        <f t="shared" si="0"/>
        <v>0.11458333333333337</v>
      </c>
      <c r="P12" s="7">
        <f t="shared" si="0"/>
        <v>8.333333333333337E-2</v>
      </c>
      <c r="Q12" s="7">
        <f t="shared" si="0"/>
        <v>0.10416666666666674</v>
      </c>
      <c r="R12" s="7">
        <f t="shared" si="0"/>
        <v>7.2916666666666741E-2</v>
      </c>
      <c r="S12" s="7">
        <f t="shared" si="0"/>
        <v>4.1666666666666741E-2</v>
      </c>
      <c r="T12" s="7">
        <f t="shared" si="0"/>
        <v>6.2500000000000111E-2</v>
      </c>
      <c r="U12" s="7">
        <f t="shared" si="0"/>
        <v>3.1250000000000111E-2</v>
      </c>
      <c r="V12" s="7">
        <f t="shared" si="0"/>
        <v>1.1102230246251565E-16</v>
      </c>
      <c r="X12" s="13">
        <f t="shared" si="2"/>
        <v>52.525252525252519</v>
      </c>
      <c r="Y12" s="13">
        <f t="shared" si="2"/>
        <v>52.525252525252519</v>
      </c>
      <c r="Z12" s="13">
        <f t="shared" si="2"/>
        <v>52.525252525252519</v>
      </c>
      <c r="AA12" s="13">
        <f t="shared" si="2"/>
        <v>55.913978494623649</v>
      </c>
      <c r="AB12" s="13">
        <f t="shared" si="2"/>
        <v>55.913978494623649</v>
      </c>
      <c r="AC12" s="13">
        <f t="shared" si="2"/>
        <v>55.913978494623649</v>
      </c>
      <c r="AD12" s="13">
        <f t="shared" si="2"/>
        <v>59.770114942528721</v>
      </c>
      <c r="AE12" s="13">
        <f t="shared" si="2"/>
        <v>59.770114942528721</v>
      </c>
      <c r="AF12" s="13">
        <f t="shared" si="2"/>
        <v>59.770114942528721</v>
      </c>
    </row>
    <row r="13" spans="2:35" x14ac:dyDescent="0.25">
      <c r="B13" s="1" t="s">
        <v>36</v>
      </c>
      <c r="C13" s="2">
        <v>0.54166666666666663</v>
      </c>
      <c r="D13" s="17">
        <v>0.625</v>
      </c>
      <c r="E13" s="17">
        <v>0.625</v>
      </c>
      <c r="F13" s="17">
        <v>0.625</v>
      </c>
      <c r="G13" s="17">
        <v>0.58333333333333337</v>
      </c>
      <c r="H13" s="17">
        <v>0.58333333333333337</v>
      </c>
      <c r="I13" s="17">
        <v>0.58333333333333337</v>
      </c>
      <c r="J13" s="17">
        <v>0.54166666666666663</v>
      </c>
      <c r="K13" s="17">
        <v>0.54166666666666663</v>
      </c>
      <c r="L13" s="17">
        <v>0.54166666666666663</v>
      </c>
      <c r="N13" s="7">
        <f t="shared" si="0"/>
        <v>0.10416666666666674</v>
      </c>
      <c r="O13" s="7">
        <f t="shared" si="0"/>
        <v>7.2916666666666741E-2</v>
      </c>
      <c r="P13" s="7">
        <f t="shared" si="0"/>
        <v>4.1666666666666741E-2</v>
      </c>
      <c r="Q13" s="7">
        <f t="shared" si="0"/>
        <v>6.2500000000000111E-2</v>
      </c>
      <c r="R13" s="7">
        <f t="shared" si="0"/>
        <v>3.1250000000000111E-2</v>
      </c>
      <c r="S13" s="7">
        <f t="shared" si="0"/>
        <v>1.1102230246251565E-16</v>
      </c>
      <c r="T13" s="7">
        <f t="shared" si="0"/>
        <v>2.083333333333337E-2</v>
      </c>
      <c r="U13" s="7">
        <f t="shared" si="0"/>
        <v>0</v>
      </c>
      <c r="V13" s="7">
        <f t="shared" si="0"/>
        <v>0</v>
      </c>
      <c r="X13" s="13">
        <f t="shared" si="2"/>
        <v>55.913978494623649</v>
      </c>
      <c r="Y13" s="13">
        <f t="shared" si="2"/>
        <v>55.913978494623649</v>
      </c>
      <c r="Z13" s="13">
        <f t="shared" si="2"/>
        <v>55.913978494623649</v>
      </c>
      <c r="AA13" s="13">
        <f t="shared" si="2"/>
        <v>59.770114942528721</v>
      </c>
      <c r="AB13" s="13">
        <f t="shared" si="2"/>
        <v>59.770114942528721</v>
      </c>
      <c r="AC13" s="13">
        <f t="shared" si="2"/>
        <v>59.770114942528721</v>
      </c>
      <c r="AD13" s="13">
        <f t="shared" si="2"/>
        <v>64.197530864197518</v>
      </c>
      <c r="AE13" s="13">
        <f t="shared" si="2"/>
        <v>58.02469135802469</v>
      </c>
      <c r="AF13" s="13">
        <f t="shared" si="2"/>
        <v>54.320987654320987</v>
      </c>
    </row>
    <row r="15" spans="2:35" ht="15.75" x14ac:dyDescent="0.25">
      <c r="B15" s="21" t="s">
        <v>39</v>
      </c>
      <c r="C15" s="11"/>
      <c r="D15" s="11"/>
      <c r="E15" s="11"/>
      <c r="F15" s="11"/>
      <c r="G15" s="11"/>
    </row>
    <row r="17" spans="2:35" ht="15" customHeight="1" x14ac:dyDescent="0.25">
      <c r="B17" s="99" t="s">
        <v>0</v>
      </c>
      <c r="C17" s="98" t="s">
        <v>13</v>
      </c>
      <c r="D17" s="93" t="s">
        <v>1</v>
      </c>
      <c r="E17" s="112"/>
      <c r="F17" s="112"/>
      <c r="G17" s="112"/>
      <c r="H17" s="112"/>
      <c r="I17" s="112"/>
      <c r="J17" s="112"/>
      <c r="K17" s="112"/>
      <c r="L17" s="94"/>
      <c r="N17" s="97" t="s">
        <v>43</v>
      </c>
      <c r="O17" s="97"/>
      <c r="P17" s="97"/>
      <c r="Q17" s="97"/>
      <c r="R17" s="97"/>
      <c r="S17" s="97"/>
      <c r="T17" s="97"/>
      <c r="U17" s="97"/>
      <c r="V17" s="97"/>
    </row>
    <row r="18" spans="2:35" ht="15" customHeight="1" x14ac:dyDescent="0.25">
      <c r="B18" s="116"/>
      <c r="C18" s="98"/>
      <c r="D18" s="93" t="s">
        <v>31</v>
      </c>
      <c r="E18" s="112"/>
      <c r="F18" s="94"/>
      <c r="G18" s="113" t="s">
        <v>32</v>
      </c>
      <c r="H18" s="114"/>
      <c r="I18" s="115"/>
      <c r="J18" s="93" t="s">
        <v>33</v>
      </c>
      <c r="K18" s="112"/>
      <c r="L18" s="94"/>
      <c r="N18" s="93" t="s">
        <v>31</v>
      </c>
      <c r="O18" s="112"/>
      <c r="P18" s="94"/>
      <c r="Q18" s="113" t="s">
        <v>32</v>
      </c>
      <c r="R18" s="114"/>
      <c r="S18" s="115"/>
      <c r="T18" s="93" t="s">
        <v>33</v>
      </c>
      <c r="U18" s="112"/>
      <c r="V18" s="94"/>
    </row>
    <row r="19" spans="2:35" x14ac:dyDescent="0.25">
      <c r="B19" s="100"/>
      <c r="C19" s="98"/>
      <c r="D19" s="14">
        <v>1</v>
      </c>
      <c r="E19" s="14">
        <v>2</v>
      </c>
      <c r="F19" s="14">
        <v>3</v>
      </c>
      <c r="G19" s="15">
        <v>1</v>
      </c>
      <c r="H19" s="15">
        <v>2</v>
      </c>
      <c r="I19" s="15">
        <v>3</v>
      </c>
      <c r="J19" s="14">
        <v>1</v>
      </c>
      <c r="K19" s="14">
        <v>2</v>
      </c>
      <c r="L19" s="14">
        <v>3</v>
      </c>
      <c r="N19" s="14">
        <v>1</v>
      </c>
      <c r="O19" s="14">
        <v>2</v>
      </c>
      <c r="P19" s="14">
        <v>3</v>
      </c>
      <c r="Q19" s="15">
        <v>1</v>
      </c>
      <c r="R19" s="15">
        <v>2</v>
      </c>
      <c r="S19" s="15">
        <v>3</v>
      </c>
      <c r="T19" s="14">
        <v>1</v>
      </c>
      <c r="U19" s="14">
        <v>2</v>
      </c>
      <c r="V19" s="14">
        <v>3</v>
      </c>
    </row>
    <row r="20" spans="2:35" x14ac:dyDescent="0.25">
      <c r="B20" s="1" t="s">
        <v>34</v>
      </c>
      <c r="C20" s="2">
        <v>0.54166666666666663</v>
      </c>
      <c r="D20" s="17">
        <v>0.625</v>
      </c>
      <c r="E20" s="17">
        <v>0.625</v>
      </c>
      <c r="F20" s="17">
        <v>0.625</v>
      </c>
      <c r="G20" s="17">
        <v>0.58333333333333337</v>
      </c>
      <c r="H20" s="17">
        <v>0.58333333333333337</v>
      </c>
      <c r="I20" s="17">
        <v>0.58333333333333337</v>
      </c>
      <c r="J20" s="17">
        <v>0.54166666666666663</v>
      </c>
      <c r="K20" s="17">
        <v>0.54166666666666663</v>
      </c>
      <c r="L20" s="17">
        <v>0.54166666666666663</v>
      </c>
      <c r="N20" s="10">
        <f t="shared" ref="N20:V24" si="3">IF((D20-$J$2+$D$2)-(($C20-$F$2)+$B$2+((N$8-1)*$C$2))&lt;0,ABS((D20-$J$2+$D$2)-(($C20)+$B$2+((N$8-1)*$C$2))),0)</f>
        <v>0</v>
      </c>
      <c r="O20" s="10">
        <f t="shared" si="3"/>
        <v>0</v>
      </c>
      <c r="P20" s="10">
        <f t="shared" si="3"/>
        <v>0</v>
      </c>
      <c r="Q20" s="10">
        <f t="shared" si="3"/>
        <v>0</v>
      </c>
      <c r="R20" s="10">
        <f t="shared" si="3"/>
        <v>0</v>
      </c>
      <c r="S20" s="10">
        <f t="shared" si="3"/>
        <v>0</v>
      </c>
      <c r="T20" s="10">
        <f t="shared" si="3"/>
        <v>0</v>
      </c>
      <c r="U20" s="10">
        <f t="shared" si="3"/>
        <v>5.2083333333333259E-2</v>
      </c>
      <c r="V20" s="10">
        <f t="shared" si="3"/>
        <v>8.3333333333333259E-2</v>
      </c>
    </row>
    <row r="21" spans="2:35" x14ac:dyDescent="0.25">
      <c r="B21" s="1" t="s">
        <v>5</v>
      </c>
      <c r="C21" s="2">
        <v>0.54166666666666663</v>
      </c>
      <c r="D21" s="17">
        <v>0.66666666666666663</v>
      </c>
      <c r="E21" s="17">
        <v>0.66666666666666663</v>
      </c>
      <c r="F21" s="17">
        <v>0.66666666666666663</v>
      </c>
      <c r="G21" s="17">
        <v>0.625</v>
      </c>
      <c r="H21" s="17">
        <v>0.625</v>
      </c>
      <c r="I21" s="17">
        <v>0.625</v>
      </c>
      <c r="J21" s="17">
        <v>0.58333333333333337</v>
      </c>
      <c r="K21" s="17">
        <v>0.58333333333333337</v>
      </c>
      <c r="L21" s="17">
        <v>0.58333333333333337</v>
      </c>
      <c r="N21" s="10">
        <f t="shared" si="3"/>
        <v>0</v>
      </c>
      <c r="O21" s="10">
        <f t="shared" si="3"/>
        <v>0</v>
      </c>
      <c r="P21" s="10">
        <f t="shared" si="3"/>
        <v>0</v>
      </c>
      <c r="Q21" s="10">
        <f t="shared" si="3"/>
        <v>0</v>
      </c>
      <c r="R21" s="10">
        <f t="shared" si="3"/>
        <v>0</v>
      </c>
      <c r="S21" s="10">
        <f t="shared" si="3"/>
        <v>0</v>
      </c>
      <c r="T21" s="10">
        <f t="shared" si="3"/>
        <v>0</v>
      </c>
      <c r="U21" s="10">
        <f t="shared" si="3"/>
        <v>0</v>
      </c>
      <c r="V21" s="10">
        <f t="shared" si="3"/>
        <v>0</v>
      </c>
    </row>
    <row r="22" spans="2:35" x14ac:dyDescent="0.25">
      <c r="B22" s="1" t="s">
        <v>35</v>
      </c>
      <c r="C22" s="2">
        <v>0.54166666666666663</v>
      </c>
      <c r="D22" s="17">
        <v>0.70833333333333337</v>
      </c>
      <c r="E22" s="17">
        <v>0.70833333333333337</v>
      </c>
      <c r="F22" s="17">
        <v>0.70833333333333337</v>
      </c>
      <c r="G22" s="17">
        <v>0.66666666666666663</v>
      </c>
      <c r="H22" s="17">
        <v>0.66666666666666663</v>
      </c>
      <c r="I22" s="17">
        <v>0.66666666666666663</v>
      </c>
      <c r="J22" s="17">
        <v>0.625</v>
      </c>
      <c r="K22" s="17">
        <v>0.625</v>
      </c>
      <c r="L22" s="17">
        <v>0.625</v>
      </c>
      <c r="N22" s="10">
        <f t="shared" si="3"/>
        <v>0</v>
      </c>
      <c r="O22" s="10">
        <f t="shared" si="3"/>
        <v>0</v>
      </c>
      <c r="P22" s="10">
        <f t="shared" si="3"/>
        <v>0</v>
      </c>
      <c r="Q22" s="10">
        <f t="shared" si="3"/>
        <v>0</v>
      </c>
      <c r="R22" s="10">
        <f t="shared" si="3"/>
        <v>0</v>
      </c>
      <c r="S22" s="10">
        <f t="shared" si="3"/>
        <v>0</v>
      </c>
      <c r="T22" s="10">
        <f t="shared" si="3"/>
        <v>0</v>
      </c>
      <c r="U22" s="10">
        <f t="shared" si="3"/>
        <v>0</v>
      </c>
      <c r="V22" s="10">
        <f t="shared" si="3"/>
        <v>0</v>
      </c>
    </row>
    <row r="23" spans="2:35" x14ac:dyDescent="0.25">
      <c r="B23" s="1" t="s">
        <v>8</v>
      </c>
      <c r="C23" s="2">
        <v>0.54166666666666663</v>
      </c>
      <c r="D23" s="17">
        <v>0.66666666666666663</v>
      </c>
      <c r="E23" s="17">
        <v>0.66666666666666663</v>
      </c>
      <c r="F23" s="17">
        <v>0.66666666666666663</v>
      </c>
      <c r="G23" s="17">
        <v>0.625</v>
      </c>
      <c r="H23" s="17">
        <v>0.625</v>
      </c>
      <c r="I23" s="17">
        <v>0.625</v>
      </c>
      <c r="J23" s="17">
        <v>0.58333333333333337</v>
      </c>
      <c r="K23" s="17">
        <v>0.58333333333333337</v>
      </c>
      <c r="L23" s="17">
        <v>0.58333333333333337</v>
      </c>
      <c r="N23" s="10">
        <f t="shared" si="3"/>
        <v>0</v>
      </c>
      <c r="O23" s="10">
        <f t="shared" si="3"/>
        <v>0</v>
      </c>
      <c r="P23" s="10">
        <f t="shared" si="3"/>
        <v>0</v>
      </c>
      <c r="Q23" s="10">
        <f t="shared" si="3"/>
        <v>0</v>
      </c>
      <c r="R23" s="10">
        <f t="shared" si="3"/>
        <v>0</v>
      </c>
      <c r="S23" s="10">
        <f t="shared" si="3"/>
        <v>0</v>
      </c>
      <c r="T23" s="10">
        <f t="shared" si="3"/>
        <v>0</v>
      </c>
      <c r="U23" s="10">
        <f t="shared" si="3"/>
        <v>0</v>
      </c>
      <c r="V23" s="10">
        <f t="shared" si="3"/>
        <v>0</v>
      </c>
    </row>
    <row r="24" spans="2:35" x14ac:dyDescent="0.25">
      <c r="B24" s="1" t="s">
        <v>36</v>
      </c>
      <c r="C24" s="2">
        <v>0.54166666666666663</v>
      </c>
      <c r="D24" s="17">
        <v>0.625</v>
      </c>
      <c r="E24" s="17">
        <v>0.625</v>
      </c>
      <c r="F24" s="17">
        <v>0.625</v>
      </c>
      <c r="G24" s="17">
        <v>0.58333333333333337</v>
      </c>
      <c r="H24" s="17">
        <v>0.58333333333333337</v>
      </c>
      <c r="I24" s="17">
        <v>0.58333333333333337</v>
      </c>
      <c r="J24" s="17">
        <v>0.54166666666666663</v>
      </c>
      <c r="K24" s="17">
        <v>0.54166666666666663</v>
      </c>
      <c r="L24" s="17">
        <v>0.54166666666666663</v>
      </c>
      <c r="N24" s="10">
        <f t="shared" si="3"/>
        <v>0</v>
      </c>
      <c r="O24" s="10">
        <f t="shared" si="3"/>
        <v>0</v>
      </c>
      <c r="P24" s="10">
        <f t="shared" si="3"/>
        <v>0</v>
      </c>
      <c r="Q24" s="10">
        <f t="shared" si="3"/>
        <v>0</v>
      </c>
      <c r="R24" s="10">
        <f t="shared" si="3"/>
        <v>0</v>
      </c>
      <c r="S24" s="10">
        <f t="shared" si="3"/>
        <v>0</v>
      </c>
      <c r="T24" s="10">
        <f t="shared" si="3"/>
        <v>0</v>
      </c>
      <c r="U24" s="10">
        <f t="shared" si="3"/>
        <v>5.2083333333333259E-2</v>
      </c>
      <c r="V24" s="10">
        <f t="shared" si="3"/>
        <v>8.3333333333333259E-2</v>
      </c>
    </row>
    <row r="26" spans="2:35" ht="15.75" x14ac:dyDescent="0.25">
      <c r="B26" s="21" t="s">
        <v>38</v>
      </c>
    </row>
    <row r="27" spans="2:35" ht="15.75" x14ac:dyDescent="0.25">
      <c r="B27" s="18"/>
    </row>
    <row r="28" spans="2:35" ht="15" customHeight="1" x14ac:dyDescent="0.25">
      <c r="B28" s="99" t="s">
        <v>0</v>
      </c>
      <c r="C28" s="98" t="s">
        <v>13</v>
      </c>
      <c r="D28" s="93" t="s">
        <v>1</v>
      </c>
      <c r="E28" s="112"/>
      <c r="F28" s="112"/>
      <c r="G28" s="112"/>
      <c r="H28" s="112"/>
      <c r="I28" s="112"/>
      <c r="J28" s="112"/>
      <c r="K28" s="112"/>
      <c r="L28" s="94"/>
      <c r="N28" s="97" t="s">
        <v>44</v>
      </c>
      <c r="O28" s="97"/>
      <c r="P28" s="97"/>
      <c r="Q28" s="97"/>
      <c r="R28" s="97"/>
      <c r="S28" s="97"/>
      <c r="T28" s="97"/>
      <c r="U28" s="97"/>
      <c r="V28" s="97"/>
      <c r="X28" s="97" t="s">
        <v>74</v>
      </c>
      <c r="Y28" s="97"/>
      <c r="Z28" s="97"/>
      <c r="AA28" s="97"/>
      <c r="AB28" s="97"/>
      <c r="AC28" s="97"/>
      <c r="AD28" s="97"/>
      <c r="AE28" s="97"/>
      <c r="AF28" s="97"/>
      <c r="AG28" s="22"/>
      <c r="AH28" s="22"/>
      <c r="AI28" s="22"/>
    </row>
    <row r="29" spans="2:35" ht="15" customHeight="1" x14ac:dyDescent="0.25">
      <c r="B29" s="116"/>
      <c r="C29" s="98"/>
      <c r="D29" s="93" t="s">
        <v>31</v>
      </c>
      <c r="E29" s="112"/>
      <c r="F29" s="94"/>
      <c r="G29" s="113" t="s">
        <v>32</v>
      </c>
      <c r="H29" s="114"/>
      <c r="I29" s="115"/>
      <c r="J29" s="93" t="s">
        <v>33</v>
      </c>
      <c r="K29" s="112"/>
      <c r="L29" s="94"/>
      <c r="N29" s="93" t="s">
        <v>31</v>
      </c>
      <c r="O29" s="112"/>
      <c r="P29" s="94"/>
      <c r="Q29" s="113" t="s">
        <v>32</v>
      </c>
      <c r="R29" s="114"/>
      <c r="S29" s="115"/>
      <c r="T29" s="93" t="s">
        <v>33</v>
      </c>
      <c r="U29" s="112"/>
      <c r="V29" s="94"/>
      <c r="X29" s="93" t="s">
        <v>31</v>
      </c>
      <c r="Y29" s="112"/>
      <c r="Z29" s="94"/>
      <c r="AA29" s="113" t="s">
        <v>32</v>
      </c>
      <c r="AB29" s="114"/>
      <c r="AC29" s="115"/>
      <c r="AD29" s="93" t="s">
        <v>33</v>
      </c>
      <c r="AE29" s="112"/>
      <c r="AF29" s="94"/>
    </row>
    <row r="30" spans="2:35" x14ac:dyDescent="0.25">
      <c r="B30" s="100"/>
      <c r="C30" s="98"/>
      <c r="D30" s="14">
        <v>1</v>
      </c>
      <c r="E30" s="14">
        <v>2</v>
      </c>
      <c r="F30" s="14">
        <v>3</v>
      </c>
      <c r="G30" s="15">
        <v>1</v>
      </c>
      <c r="H30" s="15">
        <v>2</v>
      </c>
      <c r="I30" s="15">
        <v>3</v>
      </c>
      <c r="J30" s="14">
        <v>1</v>
      </c>
      <c r="K30" s="14">
        <v>2</v>
      </c>
      <c r="L30" s="14">
        <v>3</v>
      </c>
      <c r="N30" s="14">
        <v>1</v>
      </c>
      <c r="O30" s="14">
        <v>2</v>
      </c>
      <c r="P30" s="14">
        <v>3</v>
      </c>
      <c r="Q30" s="15">
        <v>1</v>
      </c>
      <c r="R30" s="15">
        <v>2</v>
      </c>
      <c r="S30" s="15">
        <v>3</v>
      </c>
      <c r="T30" s="14">
        <v>1</v>
      </c>
      <c r="U30" s="14">
        <v>2</v>
      </c>
      <c r="V30" s="14">
        <v>3</v>
      </c>
      <c r="X30" s="14">
        <v>1</v>
      </c>
      <c r="Y30" s="14">
        <v>2</v>
      </c>
      <c r="Z30" s="14">
        <v>3</v>
      </c>
      <c r="AA30" s="15">
        <v>1</v>
      </c>
      <c r="AB30" s="15">
        <v>2</v>
      </c>
      <c r="AC30" s="15">
        <v>3</v>
      </c>
      <c r="AD30" s="14">
        <v>1</v>
      </c>
      <c r="AE30" s="14">
        <v>2</v>
      </c>
      <c r="AF30" s="14">
        <v>3</v>
      </c>
    </row>
    <row r="31" spans="2:35" x14ac:dyDescent="0.25">
      <c r="B31" s="1" t="s">
        <v>34</v>
      </c>
      <c r="C31" s="2">
        <v>0.70833333333333337</v>
      </c>
      <c r="D31" s="17">
        <v>0.70833333333333337</v>
      </c>
      <c r="E31" s="17">
        <v>0.70833333333333337</v>
      </c>
      <c r="F31" s="17">
        <v>0.70833333333333337</v>
      </c>
      <c r="G31" s="17">
        <v>0.64583333333333337</v>
      </c>
      <c r="H31" s="17">
        <v>0.64583333333333337</v>
      </c>
      <c r="I31" s="17">
        <v>0.64583333333333337</v>
      </c>
      <c r="J31" s="17">
        <v>0.5625</v>
      </c>
      <c r="K31" s="17">
        <v>0.5625</v>
      </c>
      <c r="L31" s="17">
        <v>0.5625</v>
      </c>
      <c r="N31" s="7">
        <f t="shared" ref="N31:V35" si="4">IF((D31-$J$2+$D$2)-(($C31-$F$2)+$B$2+((N$8-1)*$C$2))&gt;0,(D31-$J$2+$D$2)-(($C31-$F$2)+$B$2+((N$8-1)*$C$2)),0)</f>
        <v>2.083333333333337E-2</v>
      </c>
      <c r="O31" s="7">
        <f t="shared" si="4"/>
        <v>0</v>
      </c>
      <c r="P31" s="7">
        <f t="shared" si="4"/>
        <v>0</v>
      </c>
      <c r="Q31" s="7">
        <f t="shared" si="4"/>
        <v>0</v>
      </c>
      <c r="R31" s="7">
        <f t="shared" si="4"/>
        <v>0</v>
      </c>
      <c r="S31" s="7">
        <f t="shared" si="4"/>
        <v>0</v>
      </c>
      <c r="T31" s="7">
        <f t="shared" si="4"/>
        <v>0</v>
      </c>
      <c r="U31" s="7">
        <f t="shared" si="4"/>
        <v>0</v>
      </c>
      <c r="V31" s="7">
        <f t="shared" si="4"/>
        <v>0</v>
      </c>
      <c r="X31" s="13">
        <f t="shared" ref="X31:AF35" si="5">100*($C31-N42)/(D31+N31)*(2/4)</f>
        <v>48.571428571428577</v>
      </c>
      <c r="Y31" s="13">
        <f t="shared" si="5"/>
        <v>46.32352941176471</v>
      </c>
      <c r="Z31" s="13">
        <f t="shared" si="5"/>
        <v>44.117647058823536</v>
      </c>
      <c r="AA31" s="13">
        <f t="shared" si="5"/>
        <v>48.387096774193559</v>
      </c>
      <c r="AB31" s="13">
        <f t="shared" si="5"/>
        <v>45.967741935483879</v>
      </c>
      <c r="AC31" s="13">
        <f t="shared" si="5"/>
        <v>43.548387096774199</v>
      </c>
      <c r="AD31" s="13">
        <f t="shared" si="5"/>
        <v>48.148148148148152</v>
      </c>
      <c r="AE31" s="13">
        <f t="shared" si="5"/>
        <v>45.370370370370374</v>
      </c>
      <c r="AF31" s="13">
        <f t="shared" si="5"/>
        <v>42.592592592592595</v>
      </c>
    </row>
    <row r="32" spans="2:35" x14ac:dyDescent="0.25">
      <c r="B32" s="1" t="s">
        <v>5</v>
      </c>
      <c r="C32" s="2">
        <v>0.70833333333333337</v>
      </c>
      <c r="D32" s="17">
        <v>0.77083333333333337</v>
      </c>
      <c r="E32" s="17">
        <v>0.77083333333333337</v>
      </c>
      <c r="F32" s="17">
        <v>0.77083333333333337</v>
      </c>
      <c r="G32" s="17">
        <v>0.6875</v>
      </c>
      <c r="H32" s="17">
        <v>0.6875</v>
      </c>
      <c r="I32" s="17">
        <v>0.6875</v>
      </c>
      <c r="J32" s="17">
        <v>0.60416666666666663</v>
      </c>
      <c r="K32" s="17">
        <v>0.60416666666666663</v>
      </c>
      <c r="L32" s="17">
        <v>0.60416666666666663</v>
      </c>
      <c r="N32" s="7">
        <f t="shared" si="4"/>
        <v>8.333333333333337E-2</v>
      </c>
      <c r="O32" s="7">
        <f t="shared" si="4"/>
        <v>5.208333333333337E-2</v>
      </c>
      <c r="P32" s="7">
        <f t="shared" si="4"/>
        <v>2.083333333333337E-2</v>
      </c>
      <c r="Q32" s="7">
        <f t="shared" si="4"/>
        <v>0</v>
      </c>
      <c r="R32" s="7">
        <f t="shared" si="4"/>
        <v>0</v>
      </c>
      <c r="S32" s="7">
        <f t="shared" si="4"/>
        <v>0</v>
      </c>
      <c r="T32" s="7">
        <f t="shared" si="4"/>
        <v>0</v>
      </c>
      <c r="U32" s="7">
        <f t="shared" si="4"/>
        <v>0</v>
      </c>
      <c r="V32" s="7">
        <f t="shared" si="4"/>
        <v>0</v>
      </c>
      <c r="X32" s="13">
        <f t="shared" si="5"/>
        <v>41.463414634146346</v>
      </c>
      <c r="Y32" s="13">
        <f t="shared" si="5"/>
        <v>43.037974683544306</v>
      </c>
      <c r="Z32" s="13">
        <f t="shared" si="5"/>
        <v>44.736842105263158</v>
      </c>
      <c r="AA32" s="13">
        <f t="shared" si="5"/>
        <v>51.515151515151523</v>
      </c>
      <c r="AB32" s="13">
        <f t="shared" si="5"/>
        <v>46.212121212121218</v>
      </c>
      <c r="AC32" s="13">
        <f t="shared" si="5"/>
        <v>43.939393939393945</v>
      </c>
      <c r="AD32" s="13">
        <f t="shared" si="5"/>
        <v>48.275862068965523</v>
      </c>
      <c r="AE32" s="13">
        <f t="shared" si="5"/>
        <v>45.689655172413801</v>
      </c>
      <c r="AF32" s="13">
        <f t="shared" si="5"/>
        <v>43.103448275862071</v>
      </c>
    </row>
    <row r="33" spans="2:32" x14ac:dyDescent="0.25">
      <c r="B33" s="1" t="s">
        <v>35</v>
      </c>
      <c r="C33" s="2">
        <v>0.70833333333333337</v>
      </c>
      <c r="D33" s="17">
        <v>0.79166666666666663</v>
      </c>
      <c r="E33" s="17">
        <v>0.79166666666666663</v>
      </c>
      <c r="F33" s="17">
        <v>0.79166666666666663</v>
      </c>
      <c r="G33" s="17">
        <v>0.75</v>
      </c>
      <c r="H33" s="17">
        <v>0.75</v>
      </c>
      <c r="I33" s="17">
        <v>0.75</v>
      </c>
      <c r="J33" s="17">
        <v>0.64583333333333337</v>
      </c>
      <c r="K33" s="17">
        <v>0.64583333333333337</v>
      </c>
      <c r="L33" s="17">
        <v>0.64583333333333337</v>
      </c>
      <c r="N33" s="7">
        <f t="shared" si="4"/>
        <v>0.10416666666666663</v>
      </c>
      <c r="O33" s="7">
        <f t="shared" si="4"/>
        <v>7.291666666666663E-2</v>
      </c>
      <c r="P33" s="7">
        <f t="shared" si="4"/>
        <v>4.166666666666663E-2</v>
      </c>
      <c r="Q33" s="7">
        <f t="shared" si="4"/>
        <v>6.25E-2</v>
      </c>
      <c r="R33" s="7">
        <f t="shared" si="4"/>
        <v>3.125E-2</v>
      </c>
      <c r="S33" s="7">
        <f t="shared" si="4"/>
        <v>0</v>
      </c>
      <c r="T33" s="7">
        <f t="shared" si="4"/>
        <v>0</v>
      </c>
      <c r="U33" s="7">
        <f t="shared" si="4"/>
        <v>0</v>
      </c>
      <c r="V33" s="7">
        <f t="shared" si="4"/>
        <v>0</v>
      </c>
      <c r="X33" s="13">
        <f t="shared" si="5"/>
        <v>39.534883720930239</v>
      </c>
      <c r="Y33" s="13">
        <f t="shared" si="5"/>
        <v>40.963855421686759</v>
      </c>
      <c r="Z33" s="13">
        <f t="shared" si="5"/>
        <v>42.500000000000007</v>
      </c>
      <c r="AA33" s="13">
        <f t="shared" si="5"/>
        <v>43.589743589743598</v>
      </c>
      <c r="AB33" s="13">
        <f t="shared" si="5"/>
        <v>45.333333333333343</v>
      </c>
      <c r="AC33" s="13">
        <f t="shared" si="5"/>
        <v>47.222222222222229</v>
      </c>
      <c r="AD33" s="13">
        <f t="shared" si="5"/>
        <v>48.387096774193559</v>
      </c>
      <c r="AE33" s="13">
        <f t="shared" si="5"/>
        <v>45.967741935483879</v>
      </c>
      <c r="AF33" s="13">
        <f t="shared" si="5"/>
        <v>43.548387096774199</v>
      </c>
    </row>
    <row r="34" spans="2:32" x14ac:dyDescent="0.25">
      <c r="B34" s="1" t="s">
        <v>8</v>
      </c>
      <c r="C34" s="2">
        <v>0.70833333333333337</v>
      </c>
      <c r="D34" s="17">
        <v>0.77083333333333337</v>
      </c>
      <c r="E34" s="17">
        <v>0.77083333333333337</v>
      </c>
      <c r="F34" s="17">
        <v>0.77083333333333337</v>
      </c>
      <c r="G34" s="17">
        <v>0.6875</v>
      </c>
      <c r="H34" s="17">
        <v>0.6875</v>
      </c>
      <c r="I34" s="17">
        <v>0.6875</v>
      </c>
      <c r="J34" s="17">
        <v>0.60416666666666663</v>
      </c>
      <c r="K34" s="17">
        <v>0.60416666666666663</v>
      </c>
      <c r="L34" s="17">
        <v>0.60416666666666663</v>
      </c>
      <c r="N34" s="7">
        <f t="shared" si="4"/>
        <v>8.333333333333337E-2</v>
      </c>
      <c r="O34" s="7">
        <f t="shared" si="4"/>
        <v>5.208333333333337E-2</v>
      </c>
      <c r="P34" s="7">
        <f t="shared" si="4"/>
        <v>2.083333333333337E-2</v>
      </c>
      <c r="Q34" s="7">
        <f t="shared" si="4"/>
        <v>0</v>
      </c>
      <c r="R34" s="7">
        <f t="shared" si="4"/>
        <v>0</v>
      </c>
      <c r="S34" s="7">
        <f t="shared" si="4"/>
        <v>0</v>
      </c>
      <c r="T34" s="7">
        <f t="shared" si="4"/>
        <v>0</v>
      </c>
      <c r="U34" s="7">
        <f t="shared" si="4"/>
        <v>0</v>
      </c>
      <c r="V34" s="7">
        <f t="shared" si="4"/>
        <v>0</v>
      </c>
      <c r="X34" s="13">
        <f t="shared" si="5"/>
        <v>41.463414634146346</v>
      </c>
      <c r="Y34" s="13">
        <f t="shared" si="5"/>
        <v>43.037974683544306</v>
      </c>
      <c r="Z34" s="13">
        <f t="shared" si="5"/>
        <v>44.736842105263158</v>
      </c>
      <c r="AA34" s="13">
        <f t="shared" si="5"/>
        <v>51.515151515151523</v>
      </c>
      <c r="AB34" s="13">
        <f t="shared" si="5"/>
        <v>46.212121212121218</v>
      </c>
      <c r="AC34" s="13">
        <f t="shared" si="5"/>
        <v>43.939393939393945</v>
      </c>
      <c r="AD34" s="13">
        <f t="shared" si="5"/>
        <v>48.275862068965523</v>
      </c>
      <c r="AE34" s="13">
        <f t="shared" si="5"/>
        <v>45.689655172413801</v>
      </c>
      <c r="AF34" s="13">
        <f t="shared" si="5"/>
        <v>43.103448275862071</v>
      </c>
    </row>
    <row r="35" spans="2:32" x14ac:dyDescent="0.25">
      <c r="B35" s="1" t="s">
        <v>36</v>
      </c>
      <c r="C35" s="2">
        <v>0.70833333333333337</v>
      </c>
      <c r="D35" s="17">
        <v>0.70833333333333337</v>
      </c>
      <c r="E35" s="17">
        <v>0.70833333333333337</v>
      </c>
      <c r="F35" s="17">
        <v>0.70833333333333337</v>
      </c>
      <c r="G35" s="17">
        <v>0.64583333333333337</v>
      </c>
      <c r="H35" s="17">
        <v>0.64583333333333337</v>
      </c>
      <c r="I35" s="17">
        <v>0.64583333333333337</v>
      </c>
      <c r="J35" s="17">
        <v>0.5625</v>
      </c>
      <c r="K35" s="17">
        <v>0.5625</v>
      </c>
      <c r="L35" s="17">
        <v>0.5625</v>
      </c>
      <c r="N35" s="7">
        <f t="shared" si="4"/>
        <v>2.083333333333337E-2</v>
      </c>
      <c r="O35" s="7">
        <f t="shared" si="4"/>
        <v>0</v>
      </c>
      <c r="P35" s="7">
        <f t="shared" si="4"/>
        <v>0</v>
      </c>
      <c r="Q35" s="7">
        <f t="shared" si="4"/>
        <v>0</v>
      </c>
      <c r="R35" s="7">
        <f t="shared" si="4"/>
        <v>0</v>
      </c>
      <c r="S35" s="7">
        <f t="shared" si="4"/>
        <v>0</v>
      </c>
      <c r="T35" s="7">
        <f t="shared" si="4"/>
        <v>0</v>
      </c>
      <c r="U35" s="7">
        <f t="shared" si="4"/>
        <v>0</v>
      </c>
      <c r="V35" s="7">
        <f t="shared" si="4"/>
        <v>0</v>
      </c>
      <c r="X35" s="13">
        <f t="shared" si="5"/>
        <v>48.571428571428577</v>
      </c>
      <c r="Y35" s="13">
        <f t="shared" si="5"/>
        <v>46.32352941176471</v>
      </c>
      <c r="Z35" s="13">
        <f t="shared" si="5"/>
        <v>44.117647058823536</v>
      </c>
      <c r="AA35" s="13">
        <f t="shared" si="5"/>
        <v>48.387096774193559</v>
      </c>
      <c r="AB35" s="13">
        <f t="shared" si="5"/>
        <v>45.967741935483879</v>
      </c>
      <c r="AC35" s="13">
        <f t="shared" si="5"/>
        <v>43.548387096774199</v>
      </c>
      <c r="AD35" s="13">
        <f t="shared" si="5"/>
        <v>48.148148148148152</v>
      </c>
      <c r="AE35" s="13">
        <f t="shared" si="5"/>
        <v>45.370370370370374</v>
      </c>
      <c r="AF35" s="13">
        <f t="shared" si="5"/>
        <v>42.592592592592595</v>
      </c>
    </row>
    <row r="37" spans="2:32" ht="15.75" x14ac:dyDescent="0.25">
      <c r="B37" s="21" t="s">
        <v>39</v>
      </c>
      <c r="C37" s="11"/>
      <c r="D37" s="11"/>
      <c r="E37" s="11"/>
      <c r="F37" s="11"/>
      <c r="G37" s="11"/>
    </row>
    <row r="39" spans="2:32" ht="15" customHeight="1" x14ac:dyDescent="0.25">
      <c r="B39" s="99" t="s">
        <v>0</v>
      </c>
      <c r="C39" s="98" t="s">
        <v>13</v>
      </c>
      <c r="D39" s="93" t="s">
        <v>1</v>
      </c>
      <c r="E39" s="112"/>
      <c r="F39" s="112"/>
      <c r="G39" s="112"/>
      <c r="H39" s="112"/>
      <c r="I39" s="112"/>
      <c r="J39" s="112"/>
      <c r="K39" s="112"/>
      <c r="L39" s="94"/>
      <c r="N39" s="97" t="s">
        <v>43</v>
      </c>
      <c r="O39" s="97"/>
      <c r="P39" s="97"/>
      <c r="Q39" s="97"/>
      <c r="R39" s="97"/>
      <c r="S39" s="97"/>
      <c r="T39" s="97"/>
      <c r="U39" s="97"/>
      <c r="V39" s="97"/>
    </row>
    <row r="40" spans="2:32" ht="15" customHeight="1" x14ac:dyDescent="0.25">
      <c r="B40" s="116"/>
      <c r="C40" s="98"/>
      <c r="D40" s="93" t="s">
        <v>31</v>
      </c>
      <c r="E40" s="112"/>
      <c r="F40" s="94"/>
      <c r="G40" s="113" t="s">
        <v>32</v>
      </c>
      <c r="H40" s="114"/>
      <c r="I40" s="115"/>
      <c r="J40" s="93" t="s">
        <v>33</v>
      </c>
      <c r="K40" s="112"/>
      <c r="L40" s="94"/>
      <c r="N40" s="93" t="s">
        <v>31</v>
      </c>
      <c r="O40" s="112"/>
      <c r="P40" s="94"/>
      <c r="Q40" s="113" t="s">
        <v>32</v>
      </c>
      <c r="R40" s="114"/>
      <c r="S40" s="115"/>
      <c r="T40" s="93" t="s">
        <v>33</v>
      </c>
      <c r="U40" s="112"/>
      <c r="V40" s="94"/>
    </row>
    <row r="41" spans="2:32" x14ac:dyDescent="0.25">
      <c r="B41" s="100"/>
      <c r="C41" s="98"/>
      <c r="D41" s="14">
        <v>1</v>
      </c>
      <c r="E41" s="14">
        <v>2</v>
      </c>
      <c r="F41" s="14">
        <v>3</v>
      </c>
      <c r="G41" s="15">
        <v>1</v>
      </c>
      <c r="H41" s="15">
        <v>2</v>
      </c>
      <c r="I41" s="15">
        <v>3</v>
      </c>
      <c r="J41" s="14">
        <v>1</v>
      </c>
      <c r="K41" s="14">
        <v>2</v>
      </c>
      <c r="L41" s="14">
        <v>3</v>
      </c>
      <c r="N41" s="14">
        <v>1</v>
      </c>
      <c r="O41" s="14">
        <v>2</v>
      </c>
      <c r="P41" s="14">
        <v>3</v>
      </c>
      <c r="Q41" s="15">
        <v>1</v>
      </c>
      <c r="R41" s="15">
        <v>2</v>
      </c>
      <c r="S41" s="15">
        <v>3</v>
      </c>
      <c r="T41" s="14">
        <v>1</v>
      </c>
      <c r="U41" s="14">
        <v>2</v>
      </c>
      <c r="V41" s="14">
        <v>3</v>
      </c>
    </row>
    <row r="42" spans="2:32" x14ac:dyDescent="0.25">
      <c r="B42" s="1" t="s">
        <v>34</v>
      </c>
      <c r="C42" s="2">
        <v>0.70833333333333337</v>
      </c>
      <c r="D42" s="17">
        <v>0.70833333333333337</v>
      </c>
      <c r="E42" s="17">
        <v>0.70833333333333337</v>
      </c>
      <c r="F42" s="17">
        <v>0.70833333333333337</v>
      </c>
      <c r="G42" s="17">
        <v>0.64583333333333337</v>
      </c>
      <c r="H42" s="17">
        <v>0.64583333333333337</v>
      </c>
      <c r="I42" s="17">
        <v>0.64583333333333337</v>
      </c>
      <c r="J42" s="17">
        <v>0.5625</v>
      </c>
      <c r="K42" s="17">
        <v>0.5625</v>
      </c>
      <c r="L42" s="17">
        <v>0.5625</v>
      </c>
      <c r="N42" s="10">
        <f t="shared" ref="N42:N46" si="6">IF((D42-$J$2+$D$2)-(($C42-$F$2)+$B$2+((N$8-1)*$C$2))&lt;0,ABS((D42-$J$2+$D$2)-(($C42)+$B$2+((N$8-1)*$C$2))),0)</f>
        <v>0</v>
      </c>
      <c r="O42" s="10">
        <f t="shared" ref="O42:O46" si="7">IF((E42-$J$2+$D$2)-(($C42-$F$2)+$B$2+((O$8-1)*$C$2))&lt;0,ABS((E42-$J$2+$D$2)-(($C42)+$B$2+((O$8-1)*$C$2))),0)</f>
        <v>5.2083333333333259E-2</v>
      </c>
      <c r="P42" s="10">
        <f t="shared" ref="P42:P46" si="8">IF((F42-$J$2+$D$2)-(($C42-$F$2)+$B$2+((P$8-1)*$C$2))&lt;0,ABS((F42-$J$2+$D$2)-(($C42)+$B$2+((P$8-1)*$C$2))),0)</f>
        <v>8.3333333333333259E-2</v>
      </c>
      <c r="Q42" s="10">
        <f t="shared" ref="Q42:Q46" si="9">IF((G42-$J$2+$D$2)-(($C42-$F$2)+$B$2+((Q$8-1)*$C$2))&lt;0,ABS((G42-$J$2+$D$2)-(($C42)+$B$2+((Q$8-1)*$C$2))),0)</f>
        <v>8.3333333333333259E-2</v>
      </c>
      <c r="R42" s="10">
        <f t="shared" ref="R42:R46" si="10">IF((H42-$J$2+$D$2)-(($C42-$F$2)+$B$2+((R$8-1)*$C$2))&lt;0,ABS((H42-$J$2+$D$2)-(($C42)+$B$2+((R$8-1)*$C$2))),0)</f>
        <v>0.11458333333333326</v>
      </c>
      <c r="S42" s="10">
        <f t="shared" ref="S42:S46" si="11">IF((I42-$J$2+$D$2)-(($C42-$F$2)+$B$2+((S$8-1)*$C$2))&lt;0,ABS((I42-$J$2+$D$2)-(($C42)+$B$2+((S$8-1)*$C$2))),0)</f>
        <v>0.14583333333333326</v>
      </c>
      <c r="T42" s="10">
        <f t="shared" ref="T42:T46" si="12">IF((J42-$J$2+$D$2)-(($C42-$F$2)+$B$2+((T$8-1)*$C$2))&lt;0,ABS((J42-$J$2+$D$2)-(($C42)+$B$2+((T$8-1)*$C$2))),0)</f>
        <v>0.16666666666666663</v>
      </c>
      <c r="U42" s="10">
        <f t="shared" ref="U42:U46" si="13">IF((K42-$J$2+$D$2)-(($C42-$F$2)+$B$2+((U$8-1)*$C$2))&lt;0,ABS((K42-$J$2+$D$2)-(($C42)+$B$2+((U$8-1)*$C$2))),0)</f>
        <v>0.19791666666666663</v>
      </c>
      <c r="V42" s="10">
        <f t="shared" ref="V42:V46" si="14">IF((L42-$J$2+$D$2)-(($C42-$F$2)+$B$2+((V$8-1)*$C$2))&lt;0,ABS((L42-$J$2+$D$2)-(($C42)+$B$2+((V$8-1)*$C$2))),0)</f>
        <v>0.22916666666666663</v>
      </c>
    </row>
    <row r="43" spans="2:32" x14ac:dyDescent="0.25">
      <c r="B43" s="1" t="s">
        <v>5</v>
      </c>
      <c r="C43" s="2">
        <v>0.70833333333333337</v>
      </c>
      <c r="D43" s="17">
        <v>0.77083333333333337</v>
      </c>
      <c r="E43" s="17">
        <v>0.77083333333333337</v>
      </c>
      <c r="F43" s="17">
        <v>0.77083333333333337</v>
      </c>
      <c r="G43" s="17">
        <v>0.6875</v>
      </c>
      <c r="H43" s="17">
        <v>0.6875</v>
      </c>
      <c r="I43" s="17">
        <v>0.6875</v>
      </c>
      <c r="J43" s="17">
        <v>0.60416666666666663</v>
      </c>
      <c r="K43" s="17">
        <v>0.60416666666666663</v>
      </c>
      <c r="L43" s="17">
        <v>0.60416666666666663</v>
      </c>
      <c r="N43" s="10">
        <f t="shared" si="6"/>
        <v>0</v>
      </c>
      <c r="O43" s="10">
        <f t="shared" si="7"/>
        <v>0</v>
      </c>
      <c r="P43" s="10">
        <f t="shared" si="8"/>
        <v>0</v>
      </c>
      <c r="Q43" s="10">
        <f t="shared" si="9"/>
        <v>0</v>
      </c>
      <c r="R43" s="10">
        <f t="shared" si="10"/>
        <v>7.291666666666663E-2</v>
      </c>
      <c r="S43" s="10">
        <f t="shared" si="11"/>
        <v>0.10416666666666663</v>
      </c>
      <c r="T43" s="10">
        <f t="shared" si="12"/>
        <v>0.125</v>
      </c>
      <c r="U43" s="10">
        <f t="shared" si="13"/>
        <v>0.15625</v>
      </c>
      <c r="V43" s="10">
        <f t="shared" si="14"/>
        <v>0.1875</v>
      </c>
    </row>
    <row r="44" spans="2:32" x14ac:dyDescent="0.25">
      <c r="B44" s="1" t="s">
        <v>35</v>
      </c>
      <c r="C44" s="2">
        <v>0.70833333333333337</v>
      </c>
      <c r="D44" s="17">
        <v>0.79166666666666663</v>
      </c>
      <c r="E44" s="17">
        <v>0.79166666666666663</v>
      </c>
      <c r="F44" s="17">
        <v>0.79166666666666663</v>
      </c>
      <c r="G44" s="17">
        <v>0.75</v>
      </c>
      <c r="H44" s="17">
        <v>0.75</v>
      </c>
      <c r="I44" s="17">
        <v>0.75</v>
      </c>
      <c r="J44" s="17">
        <v>0.64583333333333337</v>
      </c>
      <c r="K44" s="17">
        <v>0.64583333333333337</v>
      </c>
      <c r="L44" s="17">
        <v>0.64583333333333337</v>
      </c>
      <c r="N44" s="10">
        <f t="shared" si="6"/>
        <v>0</v>
      </c>
      <c r="O44" s="10">
        <f t="shared" si="7"/>
        <v>0</v>
      </c>
      <c r="P44" s="10">
        <f t="shared" si="8"/>
        <v>0</v>
      </c>
      <c r="Q44" s="10">
        <f t="shared" si="9"/>
        <v>0</v>
      </c>
      <c r="R44" s="10">
        <f t="shared" si="10"/>
        <v>0</v>
      </c>
      <c r="S44" s="10">
        <f t="shared" si="11"/>
        <v>0</v>
      </c>
      <c r="T44" s="10">
        <f t="shared" si="12"/>
        <v>8.3333333333333259E-2</v>
      </c>
      <c r="U44" s="10">
        <f t="shared" si="13"/>
        <v>0.11458333333333326</v>
      </c>
      <c r="V44" s="10">
        <f t="shared" si="14"/>
        <v>0.14583333333333326</v>
      </c>
    </row>
    <row r="45" spans="2:32" x14ac:dyDescent="0.25">
      <c r="B45" s="1" t="s">
        <v>8</v>
      </c>
      <c r="C45" s="2">
        <v>0.70833333333333337</v>
      </c>
      <c r="D45" s="17">
        <v>0.77083333333333337</v>
      </c>
      <c r="E45" s="17">
        <v>0.77083333333333337</v>
      </c>
      <c r="F45" s="17">
        <v>0.77083333333333337</v>
      </c>
      <c r="G45" s="17">
        <v>0.6875</v>
      </c>
      <c r="H45" s="17">
        <v>0.6875</v>
      </c>
      <c r="I45" s="17">
        <v>0.6875</v>
      </c>
      <c r="J45" s="17">
        <v>0.60416666666666663</v>
      </c>
      <c r="K45" s="17">
        <v>0.60416666666666663</v>
      </c>
      <c r="L45" s="17">
        <v>0.60416666666666663</v>
      </c>
      <c r="N45" s="10">
        <f t="shared" si="6"/>
        <v>0</v>
      </c>
      <c r="O45" s="10">
        <f t="shared" si="7"/>
        <v>0</v>
      </c>
      <c r="P45" s="10">
        <f t="shared" si="8"/>
        <v>0</v>
      </c>
      <c r="Q45" s="10">
        <f t="shared" si="9"/>
        <v>0</v>
      </c>
      <c r="R45" s="10">
        <f t="shared" si="10"/>
        <v>7.291666666666663E-2</v>
      </c>
      <c r="S45" s="10">
        <f t="shared" si="11"/>
        <v>0.10416666666666663</v>
      </c>
      <c r="T45" s="10">
        <f t="shared" si="12"/>
        <v>0.125</v>
      </c>
      <c r="U45" s="10">
        <f t="shared" si="13"/>
        <v>0.15625</v>
      </c>
      <c r="V45" s="10">
        <f t="shared" si="14"/>
        <v>0.1875</v>
      </c>
    </row>
    <row r="46" spans="2:32" x14ac:dyDescent="0.25">
      <c r="B46" s="1" t="s">
        <v>36</v>
      </c>
      <c r="C46" s="2">
        <v>0.70833333333333337</v>
      </c>
      <c r="D46" s="17">
        <v>0.70833333333333337</v>
      </c>
      <c r="E46" s="17">
        <v>0.70833333333333337</v>
      </c>
      <c r="F46" s="17">
        <v>0.70833333333333337</v>
      </c>
      <c r="G46" s="17">
        <v>0.64583333333333337</v>
      </c>
      <c r="H46" s="17">
        <v>0.64583333333333337</v>
      </c>
      <c r="I46" s="17">
        <v>0.64583333333333337</v>
      </c>
      <c r="J46" s="17">
        <v>0.5625</v>
      </c>
      <c r="K46" s="17">
        <v>0.5625</v>
      </c>
      <c r="L46" s="17">
        <v>0.5625</v>
      </c>
      <c r="N46" s="10">
        <f t="shared" si="6"/>
        <v>0</v>
      </c>
      <c r="O46" s="10">
        <f t="shared" si="7"/>
        <v>5.2083333333333259E-2</v>
      </c>
      <c r="P46" s="10">
        <f t="shared" si="8"/>
        <v>8.3333333333333259E-2</v>
      </c>
      <c r="Q46" s="10">
        <f t="shared" si="9"/>
        <v>8.3333333333333259E-2</v>
      </c>
      <c r="R46" s="10">
        <f t="shared" si="10"/>
        <v>0.11458333333333326</v>
      </c>
      <c r="S46" s="10">
        <f t="shared" si="11"/>
        <v>0.14583333333333326</v>
      </c>
      <c r="T46" s="10">
        <f t="shared" si="12"/>
        <v>0.16666666666666663</v>
      </c>
      <c r="U46" s="10">
        <f t="shared" si="13"/>
        <v>0.19791666666666663</v>
      </c>
      <c r="V46" s="10">
        <f t="shared" si="14"/>
        <v>0.22916666666666663</v>
      </c>
    </row>
    <row r="48" spans="2:32" ht="15.75" x14ac:dyDescent="0.25">
      <c r="B48" s="21" t="s">
        <v>29</v>
      </c>
    </row>
    <row r="50" spans="2:6" ht="28.5" customHeight="1" x14ac:dyDescent="0.25">
      <c r="B50" s="104" t="s">
        <v>42</v>
      </c>
      <c r="C50" s="98" t="s">
        <v>13</v>
      </c>
      <c r="D50" s="97" t="s">
        <v>1</v>
      </c>
      <c r="E50" s="97"/>
      <c r="F50" s="97"/>
    </row>
    <row r="51" spans="2:6" ht="22.5" customHeight="1" x14ac:dyDescent="0.25">
      <c r="B51" s="104"/>
      <c r="C51" s="98"/>
      <c r="D51" s="14">
        <v>1</v>
      </c>
      <c r="E51" s="14">
        <v>2</v>
      </c>
      <c r="F51" s="14">
        <v>3</v>
      </c>
    </row>
    <row r="52" spans="2:6" ht="15" customHeight="1" x14ac:dyDescent="0.25">
      <c r="B52" s="1" t="s">
        <v>40</v>
      </c>
      <c r="C52" s="2">
        <v>0.5</v>
      </c>
      <c r="D52" s="17">
        <v>0.75</v>
      </c>
      <c r="E52" s="17">
        <v>0.75</v>
      </c>
      <c r="F52" s="17">
        <v>0.75</v>
      </c>
    </row>
    <row r="53" spans="2:6" ht="15" customHeight="1" x14ac:dyDescent="0.25">
      <c r="B53" s="1" t="s">
        <v>41</v>
      </c>
      <c r="C53" s="2">
        <v>0.66666666666666663</v>
      </c>
      <c r="D53" s="17">
        <v>0.83333333333333337</v>
      </c>
      <c r="E53" s="17">
        <v>0.83333333333333337</v>
      </c>
      <c r="F53" s="17">
        <v>0.83333333333333337</v>
      </c>
    </row>
    <row r="55" spans="2:6" x14ac:dyDescent="0.25">
      <c r="B55" s="119" t="s">
        <v>30</v>
      </c>
      <c r="C55" s="120"/>
      <c r="D55" s="101" t="s">
        <v>1</v>
      </c>
      <c r="E55" s="123"/>
      <c r="F55" s="102"/>
    </row>
    <row r="56" spans="2:6" x14ac:dyDescent="0.25">
      <c r="B56" s="121"/>
      <c r="C56" s="122"/>
      <c r="D56" s="14">
        <v>1</v>
      </c>
      <c r="E56" s="14">
        <v>2</v>
      </c>
      <c r="F56" s="14">
        <v>3</v>
      </c>
    </row>
    <row r="57" spans="2:6" x14ac:dyDescent="0.25">
      <c r="B57" s="117" t="s">
        <v>40</v>
      </c>
      <c r="C57" s="118"/>
      <c r="D57" s="7">
        <f t="shared" ref="D57:F58" si="15">IF(($D52- $D$2)-(($C52-$F$2)+$B$2+$H$2 + ((D$51-1)*$C$2))&gt;0,($D52- $D$2)-(($C52-$F$2)+$B$2+$H$2 + ((D$51-1)*$C$2)),0)</f>
        <v>0.21875</v>
      </c>
      <c r="E57" s="7">
        <f t="shared" si="15"/>
        <v>0.1875</v>
      </c>
      <c r="F57" s="7">
        <f t="shared" si="15"/>
        <v>0.15625</v>
      </c>
    </row>
    <row r="58" spans="2:6" x14ac:dyDescent="0.25">
      <c r="B58" s="117" t="s">
        <v>41</v>
      </c>
      <c r="C58" s="118"/>
      <c r="D58" s="7">
        <f t="shared" si="15"/>
        <v>0.13541666666666674</v>
      </c>
      <c r="E58" s="7">
        <f t="shared" si="15"/>
        <v>0.10416666666666674</v>
      </c>
      <c r="F58" s="7">
        <f t="shared" si="15"/>
        <v>7.2916666666666741E-2</v>
      </c>
    </row>
    <row r="60" spans="2:6" x14ac:dyDescent="0.25">
      <c r="B60" s="119" t="s">
        <v>43</v>
      </c>
      <c r="C60" s="120"/>
      <c r="D60" s="101" t="s">
        <v>1</v>
      </c>
      <c r="E60" s="123"/>
      <c r="F60" s="102"/>
    </row>
    <row r="61" spans="2:6" ht="15" customHeight="1" x14ac:dyDescent="0.25">
      <c r="B61" s="121"/>
      <c r="C61" s="122"/>
      <c r="D61" s="14">
        <v>1</v>
      </c>
      <c r="E61" s="14">
        <v>2</v>
      </c>
      <c r="F61" s="14">
        <v>3</v>
      </c>
    </row>
    <row r="62" spans="2:6" x14ac:dyDescent="0.25">
      <c r="B62" s="117" t="s">
        <v>40</v>
      </c>
      <c r="C62" s="118"/>
      <c r="D62" s="7">
        <f t="shared" ref="D62:F63" si="16">IF(($D52- $D$2)-(($C52-$F$2)+$B$2+$H$2 + ((D$51-1)*$C$2))&lt;0,ABS(($D52- $D$2)-(($C52-$F$2)+$B$2+$H$2 + ((D$51-1)*$C$2))),0)</f>
        <v>0</v>
      </c>
      <c r="E62" s="7">
        <f t="shared" si="16"/>
        <v>0</v>
      </c>
      <c r="F62" s="7">
        <f t="shared" si="16"/>
        <v>0</v>
      </c>
    </row>
    <row r="63" spans="2:6" x14ac:dyDescent="0.25">
      <c r="B63" s="117" t="s">
        <v>41</v>
      </c>
      <c r="C63" s="118"/>
      <c r="D63" s="7">
        <f t="shared" si="16"/>
        <v>0</v>
      </c>
      <c r="E63" s="7">
        <f t="shared" si="16"/>
        <v>0</v>
      </c>
      <c r="F63" s="7">
        <f t="shared" si="16"/>
        <v>0</v>
      </c>
    </row>
    <row r="65" spans="2:4" x14ac:dyDescent="0.25">
      <c r="B65" s="93" t="s">
        <v>75</v>
      </c>
      <c r="C65" s="112"/>
      <c r="D65" s="94"/>
    </row>
    <row r="66" spans="2:4" x14ac:dyDescent="0.25">
      <c r="B66" s="14">
        <v>1</v>
      </c>
      <c r="C66" s="14">
        <v>2</v>
      </c>
      <c r="D66" s="14">
        <v>3</v>
      </c>
    </row>
    <row r="67" spans="2:4" x14ac:dyDescent="0.25">
      <c r="B67" s="12">
        <f>100*($C52-D62)/((D52-$H$2)) *(2/3)</f>
        <v>45.070422535211264</v>
      </c>
      <c r="C67" s="12">
        <f>100*($C52-E62)/((E52-$H$2)) *(2/3)</f>
        <v>45.070422535211264</v>
      </c>
      <c r="D67" s="12">
        <f>100*($C52-F62)/((F52-$H$2)) *(2/3)</f>
        <v>45.070422535211264</v>
      </c>
    </row>
    <row r="68" spans="2:4" x14ac:dyDescent="0.25">
      <c r="B68" s="12">
        <f>100*($C53-D63)/((D53-$H$2)) *(2/4)</f>
        <v>40.506329113924039</v>
      </c>
      <c r="C68" s="12">
        <f>100*($C53-E63)/((E53-$H$2)) *(2/4)</f>
        <v>40.506329113924039</v>
      </c>
      <c r="D68" s="12">
        <f>100*($C53-F63)/((F53-$H$2)) *(2/4)</f>
        <v>40.506329113924039</v>
      </c>
    </row>
  </sheetData>
  <mergeCells count="68">
    <mergeCell ref="B65:D65"/>
    <mergeCell ref="N39:V39"/>
    <mergeCell ref="T40:V40"/>
    <mergeCell ref="B62:C62"/>
    <mergeCell ref="B63:C63"/>
    <mergeCell ref="B60:C61"/>
    <mergeCell ref="D60:F60"/>
    <mergeCell ref="D40:F40"/>
    <mergeCell ref="G40:I40"/>
    <mergeCell ref="J40:L40"/>
    <mergeCell ref="N40:P40"/>
    <mergeCell ref="Q40:S40"/>
    <mergeCell ref="B28:B30"/>
    <mergeCell ref="C28:C30"/>
    <mergeCell ref="D28:L28"/>
    <mergeCell ref="N28:V28"/>
    <mergeCell ref="X28:AF28"/>
    <mergeCell ref="D29:F29"/>
    <mergeCell ref="G29:I29"/>
    <mergeCell ref="J29:L29"/>
    <mergeCell ref="N29:P29"/>
    <mergeCell ref="Q29:S29"/>
    <mergeCell ref="T29:V29"/>
    <mergeCell ref="X29:Z29"/>
    <mergeCell ref="AA29:AC29"/>
    <mergeCell ref="AD29:AF29"/>
    <mergeCell ref="N6:V6"/>
    <mergeCell ref="N17:V17"/>
    <mergeCell ref="X6:AF6"/>
    <mergeCell ref="B58:C58"/>
    <mergeCell ref="B55:C56"/>
    <mergeCell ref="X7:Z7"/>
    <mergeCell ref="AA7:AC7"/>
    <mergeCell ref="AD7:AF7"/>
    <mergeCell ref="B39:B41"/>
    <mergeCell ref="C39:C41"/>
    <mergeCell ref="D39:L39"/>
    <mergeCell ref="D55:F55"/>
    <mergeCell ref="B57:C57"/>
    <mergeCell ref="B50:B51"/>
    <mergeCell ref="C50:C51"/>
    <mergeCell ref="D50:F50"/>
    <mergeCell ref="N7:P7"/>
    <mergeCell ref="Q7:S7"/>
    <mergeCell ref="T7:V7"/>
    <mergeCell ref="N18:P18"/>
    <mergeCell ref="Q18:S18"/>
    <mergeCell ref="T18:V18"/>
    <mergeCell ref="B6:B8"/>
    <mergeCell ref="C6:C8"/>
    <mergeCell ref="B17:B19"/>
    <mergeCell ref="C17:C19"/>
    <mergeCell ref="J18:L18"/>
    <mergeCell ref="D18:F18"/>
    <mergeCell ref="G18:I18"/>
    <mergeCell ref="D6:L6"/>
    <mergeCell ref="D17:L17"/>
    <mergeCell ref="J1:K1"/>
    <mergeCell ref="J2:K2"/>
    <mergeCell ref="D7:F7"/>
    <mergeCell ref="G7:I7"/>
    <mergeCell ref="J7:L7"/>
    <mergeCell ref="D1:E1"/>
    <mergeCell ref="F1:G1"/>
    <mergeCell ref="H1:I1"/>
    <mergeCell ref="D2:E2"/>
    <mergeCell ref="F2:G2"/>
    <mergeCell ref="H2:I2"/>
  </mergeCells>
  <conditionalFormatting sqref="O9">
    <cfRule type="expression" dxfId="122" priority="93">
      <formula>"if(m3&gt;l3)"</formula>
    </cfRule>
    <cfRule type="expression" dxfId="121" priority="94">
      <formula>"m3&gt;l3"</formula>
    </cfRule>
    <cfRule type="cellIs" dxfId="120" priority="95" operator="greaterThanOrEqual">
      <formula>"L3"</formula>
    </cfRule>
  </conditionalFormatting>
  <conditionalFormatting sqref="N9:S13">
    <cfRule type="cellIs" dxfId="119" priority="90" operator="greaterThan">
      <formula>0.0826388888888889</formula>
    </cfRule>
    <cfRule type="cellIs" dxfId="118" priority="92" operator="equal">
      <formula>0</formula>
    </cfRule>
  </conditionalFormatting>
  <conditionalFormatting sqref="R9:S13">
    <cfRule type="cellIs" dxfId="117" priority="76" operator="greaterThan">
      <formula>0.0826388888888889</formula>
    </cfRule>
    <cfRule type="cellIs" dxfId="116" priority="77" operator="equal">
      <formula>0</formula>
    </cfRule>
  </conditionalFormatting>
  <conditionalFormatting sqref="T9:V13">
    <cfRule type="cellIs" dxfId="115" priority="72" operator="greaterThan">
      <formula>0.0826388888888889</formula>
    </cfRule>
    <cfRule type="cellIs" dxfId="114" priority="73" operator="equal">
      <formula>0</formula>
    </cfRule>
  </conditionalFormatting>
  <conditionalFormatting sqref="O31">
    <cfRule type="expression" dxfId="113" priority="57">
      <formula>"if(m3&gt;l3)"</formula>
    </cfRule>
    <cfRule type="expression" dxfId="112" priority="58">
      <formula>"m3&gt;l3"</formula>
    </cfRule>
    <cfRule type="cellIs" dxfId="111" priority="59" operator="greaterThanOrEqual">
      <formula>"L3"</formula>
    </cfRule>
  </conditionalFormatting>
  <conditionalFormatting sqref="N31:S35">
    <cfRule type="cellIs" dxfId="110" priority="54" operator="greaterThan">
      <formula>0.0826388888888889</formula>
    </cfRule>
    <cfRule type="cellIs" dxfId="109" priority="56" operator="equal">
      <formula>0</formula>
    </cfRule>
  </conditionalFormatting>
  <conditionalFormatting sqref="R31:S35">
    <cfRule type="cellIs" dxfId="108" priority="52" operator="greaterThan">
      <formula>0.0826388888888889</formula>
    </cfRule>
    <cfRule type="cellIs" dxfId="107" priority="53" operator="equal">
      <formula>0</formula>
    </cfRule>
  </conditionalFormatting>
  <conditionalFormatting sqref="T31:V35">
    <cfRule type="cellIs" dxfId="106" priority="50" operator="greaterThan">
      <formula>0.0826388888888889</formula>
    </cfRule>
    <cfRule type="cellIs" dxfId="105" priority="51" operator="equal">
      <formula>0</formula>
    </cfRule>
  </conditionalFormatting>
  <conditionalFormatting sqref="D57:F58">
    <cfRule type="cellIs" dxfId="104" priority="48" operator="greaterThan">
      <formula>0.0826388888888889</formula>
    </cfRule>
    <cfRule type="cellIs" dxfId="103" priority="49" operator="equal">
      <formula>0</formula>
    </cfRule>
  </conditionalFormatting>
  <conditionalFormatting sqref="E57">
    <cfRule type="cellIs" dxfId="102" priority="47" operator="greaterThan">
      <formula>0</formula>
    </cfRule>
  </conditionalFormatting>
  <conditionalFormatting sqref="F57">
    <cfRule type="cellIs" dxfId="101" priority="45" operator="greaterThan">
      <formula>0.0826388888888889</formula>
    </cfRule>
    <cfRule type="cellIs" dxfId="100" priority="46" operator="equal">
      <formula>0</formula>
    </cfRule>
  </conditionalFormatting>
  <conditionalFormatting sqref="D58:F58">
    <cfRule type="cellIs" dxfId="99" priority="43" operator="greaterThan">
      <formula>0.0826388888888889</formula>
    </cfRule>
    <cfRule type="cellIs" dxfId="98" priority="44" operator="equal">
      <formula>0</formula>
    </cfRule>
  </conditionalFormatting>
  <conditionalFormatting sqref="E58">
    <cfRule type="cellIs" dxfId="97" priority="42" operator="greaterThan">
      <formula>0</formula>
    </cfRule>
  </conditionalFormatting>
  <conditionalFormatting sqref="F58">
    <cfRule type="cellIs" dxfId="96" priority="40" operator="greaterThan">
      <formula>0.0826388888888889</formula>
    </cfRule>
    <cfRule type="cellIs" dxfId="95" priority="41" operator="equal">
      <formula>0</formula>
    </cfRule>
  </conditionalFormatting>
  <conditionalFormatting sqref="D62:F63">
    <cfRule type="cellIs" dxfId="94" priority="14" operator="greaterThan">
      <formula>0</formula>
    </cfRule>
  </conditionalFormatting>
  <conditionalFormatting sqref="N20:V24">
    <cfRule type="cellIs" dxfId="93" priority="12" operator="greaterThan">
      <formula>0</formula>
    </cfRule>
  </conditionalFormatting>
  <conditionalFormatting sqref="N42:V46">
    <cfRule type="cellIs" dxfId="92" priority="1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35"/>
  <sheetViews>
    <sheetView zoomScale="60" zoomScaleNormal="60" workbookViewId="0">
      <selection activeCell="S3" sqref="S3"/>
    </sheetView>
  </sheetViews>
  <sheetFormatPr defaultRowHeight="15" x14ac:dyDescent="0.25"/>
  <cols>
    <col min="1" max="1" width="9.140625" style="25"/>
    <col min="2" max="2" width="19" style="25" customWidth="1"/>
    <col min="3" max="3" width="15.42578125" style="25" customWidth="1"/>
    <col min="4" max="4" width="11.42578125" style="25" customWidth="1"/>
    <col min="5" max="9" width="9.140625" style="25"/>
    <col min="10" max="10" width="9.140625" style="25" customWidth="1"/>
    <col min="11" max="23" width="9.140625" style="25"/>
    <col min="24" max="24" width="9.28515625" style="25" customWidth="1"/>
    <col min="25" max="16384" width="9.140625" style="25"/>
  </cols>
  <sheetData>
    <row r="1" spans="2:23" ht="15" customHeight="1" x14ac:dyDescent="0.25">
      <c r="B1" s="24" t="s">
        <v>15</v>
      </c>
      <c r="C1" s="24" t="s">
        <v>18</v>
      </c>
      <c r="D1" s="130" t="s">
        <v>14</v>
      </c>
      <c r="E1" s="131"/>
      <c r="F1" s="132" t="s">
        <v>16</v>
      </c>
      <c r="G1" s="133"/>
      <c r="H1" s="132" t="s">
        <v>24</v>
      </c>
      <c r="I1" s="133"/>
      <c r="J1" s="132" t="s">
        <v>49</v>
      </c>
      <c r="K1" s="133"/>
      <c r="L1" s="132" t="s">
        <v>52</v>
      </c>
      <c r="M1" s="133"/>
      <c r="N1" s="132" t="s">
        <v>57</v>
      </c>
      <c r="O1" s="133"/>
    </row>
    <row r="2" spans="2:23" x14ac:dyDescent="0.25">
      <c r="B2" s="26">
        <v>4.1666666666666664E-2</v>
      </c>
      <c r="C2" s="26">
        <v>2.0833333333333332E-2</v>
      </c>
      <c r="D2" s="95">
        <v>0</v>
      </c>
      <c r="E2" s="96"/>
      <c r="F2" s="95">
        <v>2.0833333333333332E-2</v>
      </c>
      <c r="G2" s="96"/>
      <c r="H2" s="95">
        <v>1.0416666666666666E-2</v>
      </c>
      <c r="I2" s="96"/>
      <c r="J2" s="95">
        <f>(L2*2)+N2</f>
        <v>0.14583333333333334</v>
      </c>
      <c r="K2" s="96"/>
      <c r="L2" s="95">
        <v>1.0416666666666666E-2</v>
      </c>
      <c r="M2" s="96"/>
      <c r="N2" s="95">
        <v>0.125</v>
      </c>
      <c r="O2" s="96"/>
    </row>
    <row r="3" spans="2:23" x14ac:dyDescent="0.25">
      <c r="B3" s="27"/>
      <c r="C3" s="27"/>
      <c r="D3" s="27"/>
      <c r="E3" s="27"/>
      <c r="F3" s="27"/>
      <c r="G3" s="27"/>
    </row>
    <row r="4" spans="2:23" ht="15.75" x14ac:dyDescent="0.25">
      <c r="B4" s="28" t="s">
        <v>55</v>
      </c>
    </row>
    <row r="5" spans="2:23" ht="15.75" x14ac:dyDescent="0.25">
      <c r="B5" s="28"/>
    </row>
    <row r="6" spans="2:23" ht="15" customHeight="1" x14ac:dyDescent="0.25">
      <c r="B6" s="127" t="s">
        <v>0</v>
      </c>
      <c r="C6" s="129" t="s">
        <v>13</v>
      </c>
      <c r="D6" s="124" t="s">
        <v>1</v>
      </c>
      <c r="E6" s="124"/>
      <c r="F6" s="124"/>
      <c r="G6" s="124"/>
      <c r="H6" s="124"/>
      <c r="I6" s="124"/>
      <c r="K6" s="124" t="s">
        <v>56</v>
      </c>
      <c r="L6" s="124"/>
      <c r="M6" s="124"/>
      <c r="N6" s="124"/>
      <c r="O6" s="124"/>
      <c r="P6" s="124"/>
      <c r="R6" s="124" t="s">
        <v>74</v>
      </c>
      <c r="S6" s="124"/>
      <c r="T6" s="124"/>
      <c r="U6" s="124"/>
      <c r="V6" s="124"/>
      <c r="W6" s="124"/>
    </row>
    <row r="7" spans="2:23" x14ac:dyDescent="0.25">
      <c r="B7" s="128"/>
      <c r="C7" s="129"/>
      <c r="D7" s="39">
        <v>2</v>
      </c>
      <c r="E7" s="39">
        <v>3</v>
      </c>
      <c r="F7" s="39">
        <v>4</v>
      </c>
      <c r="G7" s="39">
        <v>5</v>
      </c>
      <c r="H7" s="39">
        <v>6</v>
      </c>
      <c r="I7" s="39">
        <v>7</v>
      </c>
      <c r="K7" s="39">
        <v>2</v>
      </c>
      <c r="L7" s="39">
        <v>3</v>
      </c>
      <c r="M7" s="39">
        <v>4</v>
      </c>
      <c r="N7" s="39">
        <v>5</v>
      </c>
      <c r="O7" s="39">
        <v>6</v>
      </c>
      <c r="P7" s="39">
        <v>7</v>
      </c>
      <c r="R7" s="39">
        <v>2</v>
      </c>
      <c r="S7" s="39">
        <v>3</v>
      </c>
      <c r="T7" s="39">
        <v>4</v>
      </c>
      <c r="U7" s="39">
        <v>5</v>
      </c>
      <c r="V7" s="39">
        <v>6</v>
      </c>
      <c r="W7" s="39">
        <v>7</v>
      </c>
    </row>
    <row r="8" spans="2:23" x14ac:dyDescent="0.25">
      <c r="B8" s="29" t="s">
        <v>8</v>
      </c>
      <c r="C8" s="30">
        <v>0.375</v>
      </c>
      <c r="D8" s="26">
        <v>0.5</v>
      </c>
      <c r="E8" s="26">
        <v>0.5</v>
      </c>
      <c r="F8" s="26">
        <v>0.5</v>
      </c>
      <c r="G8" s="26">
        <v>0.47916666666666669</v>
      </c>
      <c r="H8" s="26">
        <v>0.45833333333333331</v>
      </c>
      <c r="I8" s="26">
        <v>0.4375</v>
      </c>
      <c r="K8" s="33">
        <f t="shared" ref="K8:P12" si="0">IF((D19+$D$2)-(($C8-$F$2)+$B$2+$N$2+((K$7-2)*$C$2))&gt;0,(D19+$D$2)-(($C8-$F$2)+$B$2+$N$2+((K$7-2)*$C$2)),0)</f>
        <v>6.25E-2</v>
      </c>
      <c r="L8" s="33">
        <f t="shared" si="0"/>
        <v>4.166666666666663E-2</v>
      </c>
      <c r="M8" s="33">
        <f t="shared" si="0"/>
        <v>2.083333333333337E-2</v>
      </c>
      <c r="N8" s="33">
        <f t="shared" si="0"/>
        <v>0</v>
      </c>
      <c r="O8" s="33">
        <f t="shared" si="0"/>
        <v>0</v>
      </c>
      <c r="P8" s="33">
        <f t="shared" si="0"/>
        <v>0</v>
      </c>
      <c r="R8" s="37">
        <f t="shared" ref="R8:W12" si="1">100*(R19)/(D19)</f>
        <v>64.285714285714278</v>
      </c>
      <c r="S8" s="37">
        <f t="shared" si="1"/>
        <v>64.285714285714278</v>
      </c>
      <c r="T8" s="37">
        <f t="shared" si="1"/>
        <v>64.285714285714278</v>
      </c>
      <c r="U8" s="37">
        <f t="shared" si="1"/>
        <v>64.285714285714278</v>
      </c>
      <c r="V8" s="37">
        <f t="shared" si="1"/>
        <v>60.714285714285694</v>
      </c>
      <c r="W8" s="37">
        <f t="shared" si="1"/>
        <v>55.555555555555557</v>
      </c>
    </row>
    <row r="9" spans="2:23" x14ac:dyDescent="0.25">
      <c r="B9" s="29" t="s">
        <v>9</v>
      </c>
      <c r="C9" s="30">
        <v>0.375</v>
      </c>
      <c r="D9" s="26">
        <v>0.5</v>
      </c>
      <c r="E9" s="26">
        <v>0.45833333333333331</v>
      </c>
      <c r="F9" s="26">
        <v>0.45833333333333331</v>
      </c>
      <c r="G9" s="26">
        <v>0.41666666666666669</v>
      </c>
      <c r="H9" s="26">
        <v>0.375</v>
      </c>
      <c r="I9" s="26">
        <v>0.375</v>
      </c>
      <c r="K9" s="33">
        <f t="shared" si="0"/>
        <v>6.25E-2</v>
      </c>
      <c r="L9" s="33">
        <f t="shared" si="0"/>
        <v>4.1666666666666519E-2</v>
      </c>
      <c r="M9" s="33">
        <f t="shared" si="0"/>
        <v>2.0833333333333259E-2</v>
      </c>
      <c r="N9" s="33">
        <f t="shared" si="0"/>
        <v>0</v>
      </c>
      <c r="O9" s="33">
        <f t="shared" si="0"/>
        <v>0</v>
      </c>
      <c r="P9" s="33">
        <f t="shared" si="0"/>
        <v>0</v>
      </c>
      <c r="R9" s="37">
        <f t="shared" si="1"/>
        <v>64.285714285714278</v>
      </c>
      <c r="S9" s="37">
        <f t="shared" si="1"/>
        <v>64.285714285714292</v>
      </c>
      <c r="T9" s="37">
        <f t="shared" si="1"/>
        <v>64.285714285714292</v>
      </c>
      <c r="U9" s="37">
        <f t="shared" si="1"/>
        <v>61.538461538461533</v>
      </c>
      <c r="V9" s="37">
        <f t="shared" si="1"/>
        <v>54.16666666666665</v>
      </c>
      <c r="W9" s="37">
        <f t="shared" si="1"/>
        <v>50</v>
      </c>
    </row>
    <row r="10" spans="2:23" x14ac:dyDescent="0.25">
      <c r="B10" s="29" t="s">
        <v>10</v>
      </c>
      <c r="C10" s="30">
        <v>0.33333333333333331</v>
      </c>
      <c r="D10" s="26">
        <v>0.5</v>
      </c>
      <c r="E10" s="26">
        <v>0.45833333333333331</v>
      </c>
      <c r="F10" s="26">
        <v>0.45833333333333331</v>
      </c>
      <c r="G10" s="26">
        <v>0.41666666666666669</v>
      </c>
      <c r="H10" s="26">
        <v>0.375</v>
      </c>
      <c r="I10" s="26">
        <v>0.375</v>
      </c>
      <c r="K10" s="33">
        <f t="shared" si="0"/>
        <v>0.10416666666666669</v>
      </c>
      <c r="L10" s="33">
        <f t="shared" si="0"/>
        <v>8.3333333333333259E-2</v>
      </c>
      <c r="M10" s="33">
        <f t="shared" si="0"/>
        <v>6.2499999999999889E-2</v>
      </c>
      <c r="N10" s="33">
        <f t="shared" si="0"/>
        <v>0</v>
      </c>
      <c r="O10" s="33">
        <f t="shared" si="0"/>
        <v>0</v>
      </c>
      <c r="P10" s="33">
        <f t="shared" si="0"/>
        <v>0</v>
      </c>
      <c r="R10" s="37">
        <f t="shared" si="1"/>
        <v>57.142857142857132</v>
      </c>
      <c r="S10" s="37">
        <f t="shared" si="1"/>
        <v>57.142857142857139</v>
      </c>
      <c r="T10" s="37">
        <f t="shared" si="1"/>
        <v>57.142857142857139</v>
      </c>
      <c r="U10" s="37">
        <f t="shared" si="1"/>
        <v>61.538461538461519</v>
      </c>
      <c r="V10" s="37">
        <f t="shared" si="1"/>
        <v>54.166666666666664</v>
      </c>
      <c r="W10" s="37">
        <f t="shared" si="1"/>
        <v>49.999999999999986</v>
      </c>
    </row>
    <row r="11" spans="2:23" x14ac:dyDescent="0.25">
      <c r="B11" s="29" t="s">
        <v>11</v>
      </c>
      <c r="C11" s="30">
        <v>0.33333333333333331</v>
      </c>
      <c r="D11" s="26">
        <v>0.45833333333333331</v>
      </c>
      <c r="E11" s="26">
        <v>0.41666666666666669</v>
      </c>
      <c r="F11" s="26">
        <v>0.41666666666666669</v>
      </c>
      <c r="G11" s="26">
        <v>0.375</v>
      </c>
      <c r="H11" s="26">
        <v>0.375</v>
      </c>
      <c r="I11" s="26">
        <v>0.375</v>
      </c>
      <c r="K11" s="33">
        <f t="shared" si="0"/>
        <v>0.10416666666666657</v>
      </c>
      <c r="L11" s="33">
        <f t="shared" si="0"/>
        <v>4.1666666666666741E-2</v>
      </c>
      <c r="M11" s="33">
        <f t="shared" si="0"/>
        <v>2.083333333333337E-2</v>
      </c>
      <c r="N11" s="33">
        <f t="shared" si="0"/>
        <v>0</v>
      </c>
      <c r="O11" s="33">
        <f t="shared" si="0"/>
        <v>0</v>
      </c>
      <c r="P11" s="33">
        <f t="shared" si="0"/>
        <v>0</v>
      </c>
      <c r="R11" s="37">
        <f t="shared" si="1"/>
        <v>57.142857142857139</v>
      </c>
      <c r="S11" s="37">
        <f t="shared" si="1"/>
        <v>61.538461538461519</v>
      </c>
      <c r="T11" s="37">
        <f t="shared" si="1"/>
        <v>61.538461538461519</v>
      </c>
      <c r="U11" s="37">
        <f t="shared" si="1"/>
        <v>58.333333333333314</v>
      </c>
      <c r="V11" s="37">
        <f t="shared" si="1"/>
        <v>54.166666666666664</v>
      </c>
      <c r="W11" s="37">
        <f t="shared" si="1"/>
        <v>49.999999999999986</v>
      </c>
    </row>
    <row r="12" spans="2:23" x14ac:dyDescent="0.25">
      <c r="B12" s="29" t="s">
        <v>12</v>
      </c>
      <c r="C12" s="30">
        <v>0.33333333333333331</v>
      </c>
      <c r="D12" s="26">
        <v>0.41666666666666669</v>
      </c>
      <c r="E12" s="26">
        <v>0.41666666666666669</v>
      </c>
      <c r="F12" s="26">
        <v>0.41666666666666669</v>
      </c>
      <c r="G12" s="26">
        <v>0.375</v>
      </c>
      <c r="H12" s="26">
        <v>0.375</v>
      </c>
      <c r="I12" s="26">
        <v>0.375</v>
      </c>
      <c r="K12" s="33">
        <f t="shared" si="0"/>
        <v>6.2500000000000056E-2</v>
      </c>
      <c r="L12" s="33">
        <f t="shared" si="0"/>
        <v>4.1666666666666741E-2</v>
      </c>
      <c r="M12" s="33">
        <f t="shared" si="0"/>
        <v>2.083333333333337E-2</v>
      </c>
      <c r="N12" s="33">
        <f t="shared" si="0"/>
        <v>0</v>
      </c>
      <c r="O12" s="33">
        <f t="shared" si="0"/>
        <v>0</v>
      </c>
      <c r="P12" s="33">
        <f t="shared" si="0"/>
        <v>0</v>
      </c>
      <c r="R12" s="37">
        <f t="shared" si="1"/>
        <v>61.538461538461519</v>
      </c>
      <c r="S12" s="37">
        <f t="shared" si="1"/>
        <v>61.538461538461519</v>
      </c>
      <c r="T12" s="37">
        <f t="shared" si="1"/>
        <v>61.538461538461519</v>
      </c>
      <c r="U12" s="37">
        <f t="shared" si="1"/>
        <v>58.333333333333314</v>
      </c>
      <c r="V12" s="37">
        <f t="shared" si="1"/>
        <v>54.166666666666664</v>
      </c>
      <c r="W12" s="37">
        <f t="shared" si="1"/>
        <v>49.999999999999986</v>
      </c>
    </row>
    <row r="13" spans="2:23" x14ac:dyDescent="0.25">
      <c r="R13" s="38"/>
    </row>
    <row r="14" spans="2:23" ht="15.75" x14ac:dyDescent="0.25">
      <c r="B14" s="28" t="s">
        <v>54</v>
      </c>
      <c r="C14" s="27"/>
      <c r="D14" s="27"/>
      <c r="E14" s="27"/>
      <c r="F14" s="27"/>
      <c r="G14" s="27"/>
    </row>
    <row r="16" spans="2:23" x14ac:dyDescent="0.25">
      <c r="B16" s="125" t="s">
        <v>45</v>
      </c>
      <c r="C16" s="125"/>
      <c r="D16" s="125"/>
      <c r="E16" s="125"/>
      <c r="F16" s="125"/>
      <c r="G16" s="125"/>
      <c r="H16" s="125"/>
      <c r="I16" s="125"/>
    </row>
    <row r="17" spans="2:30" ht="15" customHeight="1" x14ac:dyDescent="0.25">
      <c r="B17" s="127" t="s">
        <v>0</v>
      </c>
      <c r="C17" s="129" t="s">
        <v>13</v>
      </c>
      <c r="D17" s="124" t="s">
        <v>1</v>
      </c>
      <c r="E17" s="124"/>
      <c r="F17" s="124"/>
      <c r="G17" s="124"/>
      <c r="H17" s="124"/>
      <c r="I17" s="124"/>
      <c r="K17" s="124" t="s">
        <v>53</v>
      </c>
      <c r="L17" s="124"/>
      <c r="M17" s="124"/>
      <c r="N17" s="124"/>
      <c r="O17" s="124"/>
      <c r="P17" s="124"/>
      <c r="R17" s="124" t="s">
        <v>50</v>
      </c>
      <c r="S17" s="124"/>
      <c r="T17" s="124"/>
      <c r="U17" s="124"/>
      <c r="V17" s="124"/>
      <c r="W17" s="124"/>
      <c r="Y17" s="124" t="s">
        <v>51</v>
      </c>
      <c r="Z17" s="124"/>
      <c r="AA17" s="124"/>
      <c r="AB17" s="124"/>
      <c r="AC17" s="124"/>
      <c r="AD17" s="124"/>
    </row>
    <row r="18" spans="2:30" x14ac:dyDescent="0.25">
      <c r="B18" s="128"/>
      <c r="C18" s="129"/>
      <c r="D18" s="39">
        <v>2</v>
      </c>
      <c r="E18" s="39">
        <v>3</v>
      </c>
      <c r="F18" s="39">
        <v>4</v>
      </c>
      <c r="G18" s="39">
        <v>5</v>
      </c>
      <c r="H18" s="39">
        <v>6</v>
      </c>
      <c r="I18" s="39">
        <v>7</v>
      </c>
      <c r="K18" s="39">
        <v>2</v>
      </c>
      <c r="L18" s="39">
        <v>3</v>
      </c>
      <c r="M18" s="39">
        <v>4</v>
      </c>
      <c r="N18" s="39">
        <v>5</v>
      </c>
      <c r="O18" s="39">
        <v>6</v>
      </c>
      <c r="P18" s="39">
        <v>7</v>
      </c>
      <c r="R18" s="39">
        <v>2</v>
      </c>
      <c r="S18" s="39">
        <v>3</v>
      </c>
      <c r="T18" s="39">
        <v>4</v>
      </c>
      <c r="U18" s="39">
        <v>5</v>
      </c>
      <c r="V18" s="39">
        <v>6</v>
      </c>
      <c r="W18" s="39">
        <v>7</v>
      </c>
      <c r="Y18" s="39">
        <v>2</v>
      </c>
      <c r="Z18" s="39">
        <v>3</v>
      </c>
      <c r="AA18" s="39">
        <v>4</v>
      </c>
      <c r="AB18" s="39">
        <v>5</v>
      </c>
      <c r="AC18" s="39">
        <v>6</v>
      </c>
      <c r="AD18" s="39">
        <v>7</v>
      </c>
    </row>
    <row r="19" spans="2:30" x14ac:dyDescent="0.25">
      <c r="B19" s="29" t="s">
        <v>8</v>
      </c>
      <c r="C19" s="30">
        <v>0.375</v>
      </c>
      <c r="D19" s="26">
        <f t="shared" ref="D19:I23" si="2">MIN(14/24,D8+$N$2)</f>
        <v>0.58333333333333337</v>
      </c>
      <c r="E19" s="26">
        <f t="shared" si="2"/>
        <v>0.58333333333333337</v>
      </c>
      <c r="F19" s="26">
        <f t="shared" si="2"/>
        <v>0.58333333333333337</v>
      </c>
      <c r="G19" s="26">
        <f t="shared" si="2"/>
        <v>0.58333333333333337</v>
      </c>
      <c r="H19" s="26">
        <f t="shared" si="2"/>
        <v>0.58333333333333326</v>
      </c>
      <c r="I19" s="26">
        <f t="shared" si="2"/>
        <v>0.5625</v>
      </c>
      <c r="K19" s="33">
        <f t="shared" ref="K19:P23" si="3">IF((D19+$D$2)-(($C19-$F$2)+$B$2+$N$2+((K$7-2)*$C$2))&lt;=0,ABS((D19+$D$2)-(($C19-$F$2)+$B$2+$N$2+((K$7-2)*$C$2))),0)</f>
        <v>0</v>
      </c>
      <c r="L19" s="33">
        <f t="shared" si="3"/>
        <v>0</v>
      </c>
      <c r="M19" s="33">
        <f t="shared" si="3"/>
        <v>0</v>
      </c>
      <c r="N19" s="33">
        <f t="shared" si="3"/>
        <v>0</v>
      </c>
      <c r="O19" s="33">
        <f t="shared" si="3"/>
        <v>2.0833333333333481E-2</v>
      </c>
      <c r="P19" s="33">
        <f t="shared" si="3"/>
        <v>6.25E-2</v>
      </c>
      <c r="R19" s="33">
        <f t="shared" ref="R19:W23" si="4">$C19-K19</f>
        <v>0.375</v>
      </c>
      <c r="S19" s="33">
        <f t="shared" si="4"/>
        <v>0.375</v>
      </c>
      <c r="T19" s="33">
        <f t="shared" si="4"/>
        <v>0.375</v>
      </c>
      <c r="U19" s="33">
        <f t="shared" si="4"/>
        <v>0.375</v>
      </c>
      <c r="V19" s="33">
        <f t="shared" si="4"/>
        <v>0.35416666666666652</v>
      </c>
      <c r="W19" s="33">
        <f t="shared" si="4"/>
        <v>0.3125</v>
      </c>
      <c r="Y19" s="33">
        <f t="shared" ref="Y19:AD23" si="5">R19/Y$18</f>
        <v>0.1875</v>
      </c>
      <c r="Z19" s="33">
        <f t="shared" si="5"/>
        <v>0.125</v>
      </c>
      <c r="AA19" s="33">
        <f t="shared" si="5"/>
        <v>9.375E-2</v>
      </c>
      <c r="AB19" s="33">
        <f t="shared" si="5"/>
        <v>7.4999999999999997E-2</v>
      </c>
      <c r="AC19" s="33">
        <f t="shared" si="5"/>
        <v>5.9027777777777755E-2</v>
      </c>
      <c r="AD19" s="33">
        <f t="shared" si="5"/>
        <v>4.4642857142857144E-2</v>
      </c>
    </row>
    <row r="20" spans="2:30" x14ac:dyDescent="0.25">
      <c r="B20" s="29" t="s">
        <v>9</v>
      </c>
      <c r="C20" s="30">
        <v>0.375</v>
      </c>
      <c r="D20" s="26">
        <f t="shared" si="2"/>
        <v>0.58333333333333337</v>
      </c>
      <c r="E20" s="26">
        <f t="shared" si="2"/>
        <v>0.58333333333333326</v>
      </c>
      <c r="F20" s="26">
        <f t="shared" si="2"/>
        <v>0.58333333333333326</v>
      </c>
      <c r="G20" s="26">
        <f t="shared" si="2"/>
        <v>0.54166666666666674</v>
      </c>
      <c r="H20" s="26">
        <f t="shared" si="2"/>
        <v>0.5</v>
      </c>
      <c r="I20" s="26">
        <f t="shared" si="2"/>
        <v>0.5</v>
      </c>
      <c r="K20" s="33">
        <f t="shared" si="3"/>
        <v>0</v>
      </c>
      <c r="L20" s="33">
        <f t="shared" si="3"/>
        <v>0</v>
      </c>
      <c r="M20" s="33">
        <f t="shared" si="3"/>
        <v>0</v>
      </c>
      <c r="N20" s="33">
        <f t="shared" si="3"/>
        <v>4.166666666666663E-2</v>
      </c>
      <c r="O20" s="33">
        <f t="shared" si="3"/>
        <v>0.10416666666666674</v>
      </c>
      <c r="P20" s="33">
        <f t="shared" si="3"/>
        <v>0.125</v>
      </c>
      <c r="R20" s="33">
        <f t="shared" si="4"/>
        <v>0.375</v>
      </c>
      <c r="S20" s="33">
        <f t="shared" si="4"/>
        <v>0.375</v>
      </c>
      <c r="T20" s="33">
        <f t="shared" si="4"/>
        <v>0.375</v>
      </c>
      <c r="U20" s="33">
        <f t="shared" si="4"/>
        <v>0.33333333333333337</v>
      </c>
      <c r="V20" s="33">
        <f t="shared" si="4"/>
        <v>0.27083333333333326</v>
      </c>
      <c r="W20" s="33">
        <f t="shared" si="4"/>
        <v>0.25</v>
      </c>
      <c r="Y20" s="33">
        <f t="shared" si="5"/>
        <v>0.1875</v>
      </c>
      <c r="Z20" s="33">
        <f t="shared" si="5"/>
        <v>0.125</v>
      </c>
      <c r="AA20" s="33">
        <f t="shared" si="5"/>
        <v>9.375E-2</v>
      </c>
      <c r="AB20" s="33">
        <f t="shared" si="5"/>
        <v>6.666666666666668E-2</v>
      </c>
      <c r="AC20" s="33">
        <f t="shared" si="5"/>
        <v>4.5138888888888874E-2</v>
      </c>
      <c r="AD20" s="33">
        <f t="shared" si="5"/>
        <v>3.5714285714285712E-2</v>
      </c>
    </row>
    <row r="21" spans="2:30" x14ac:dyDescent="0.25">
      <c r="B21" s="29" t="s">
        <v>10</v>
      </c>
      <c r="C21" s="30">
        <v>0.33333333333333331</v>
      </c>
      <c r="D21" s="26">
        <f t="shared" si="2"/>
        <v>0.58333333333333337</v>
      </c>
      <c r="E21" s="26">
        <f t="shared" si="2"/>
        <v>0.58333333333333326</v>
      </c>
      <c r="F21" s="26">
        <f t="shared" si="2"/>
        <v>0.58333333333333326</v>
      </c>
      <c r="G21" s="26">
        <f t="shared" si="2"/>
        <v>0.54166666666666674</v>
      </c>
      <c r="H21" s="26">
        <f t="shared" si="2"/>
        <v>0.5</v>
      </c>
      <c r="I21" s="26">
        <f t="shared" si="2"/>
        <v>0.5</v>
      </c>
      <c r="K21" s="33">
        <f t="shared" si="3"/>
        <v>0</v>
      </c>
      <c r="L21" s="33">
        <f t="shared" si="3"/>
        <v>0</v>
      </c>
      <c r="M21" s="33">
        <f t="shared" si="3"/>
        <v>0</v>
      </c>
      <c r="N21" s="33">
        <f t="shared" si="3"/>
        <v>0</v>
      </c>
      <c r="O21" s="33">
        <f t="shared" si="3"/>
        <v>6.25E-2</v>
      </c>
      <c r="P21" s="33">
        <f t="shared" si="3"/>
        <v>8.333333333333337E-2</v>
      </c>
      <c r="R21" s="33">
        <f t="shared" si="4"/>
        <v>0.33333333333333331</v>
      </c>
      <c r="S21" s="33">
        <f t="shared" si="4"/>
        <v>0.33333333333333331</v>
      </c>
      <c r="T21" s="33">
        <f t="shared" si="4"/>
        <v>0.33333333333333331</v>
      </c>
      <c r="U21" s="33">
        <f t="shared" si="4"/>
        <v>0.33333333333333331</v>
      </c>
      <c r="V21" s="33">
        <f t="shared" si="4"/>
        <v>0.27083333333333331</v>
      </c>
      <c r="W21" s="33">
        <f t="shared" si="4"/>
        <v>0.24999999999999994</v>
      </c>
      <c r="Y21" s="33">
        <f t="shared" si="5"/>
        <v>0.16666666666666666</v>
      </c>
      <c r="Z21" s="33">
        <f t="shared" si="5"/>
        <v>0.1111111111111111</v>
      </c>
      <c r="AA21" s="33">
        <f t="shared" si="5"/>
        <v>8.3333333333333329E-2</v>
      </c>
      <c r="AB21" s="33">
        <f t="shared" si="5"/>
        <v>6.6666666666666666E-2</v>
      </c>
      <c r="AC21" s="33">
        <f t="shared" si="5"/>
        <v>4.5138888888888888E-2</v>
      </c>
      <c r="AD21" s="33">
        <f t="shared" si="5"/>
        <v>3.5714285714285705E-2</v>
      </c>
    </row>
    <row r="22" spans="2:30" x14ac:dyDescent="0.25">
      <c r="B22" s="29" t="s">
        <v>11</v>
      </c>
      <c r="C22" s="30">
        <v>0.33333333333333331</v>
      </c>
      <c r="D22" s="26">
        <f t="shared" si="2"/>
        <v>0.58333333333333326</v>
      </c>
      <c r="E22" s="26">
        <f t="shared" si="2"/>
        <v>0.54166666666666674</v>
      </c>
      <c r="F22" s="26">
        <f t="shared" si="2"/>
        <v>0.54166666666666674</v>
      </c>
      <c r="G22" s="26">
        <f t="shared" si="2"/>
        <v>0.5</v>
      </c>
      <c r="H22" s="26">
        <f t="shared" si="2"/>
        <v>0.5</v>
      </c>
      <c r="I22" s="26">
        <f t="shared" si="2"/>
        <v>0.5</v>
      </c>
      <c r="K22" s="33">
        <f t="shared" si="3"/>
        <v>0</v>
      </c>
      <c r="L22" s="33">
        <f t="shared" si="3"/>
        <v>0</v>
      </c>
      <c r="M22" s="33">
        <f t="shared" si="3"/>
        <v>0</v>
      </c>
      <c r="N22" s="33">
        <f t="shared" si="3"/>
        <v>4.1666666666666741E-2</v>
      </c>
      <c r="O22" s="33">
        <f t="shared" si="3"/>
        <v>6.25E-2</v>
      </c>
      <c r="P22" s="33">
        <f t="shared" si="3"/>
        <v>8.333333333333337E-2</v>
      </c>
      <c r="R22" s="33">
        <f t="shared" si="4"/>
        <v>0.33333333333333331</v>
      </c>
      <c r="S22" s="33">
        <f t="shared" si="4"/>
        <v>0.33333333333333331</v>
      </c>
      <c r="T22" s="33">
        <f t="shared" si="4"/>
        <v>0.33333333333333331</v>
      </c>
      <c r="U22" s="33">
        <f t="shared" si="4"/>
        <v>0.29166666666666657</v>
      </c>
      <c r="V22" s="33">
        <f t="shared" si="4"/>
        <v>0.27083333333333331</v>
      </c>
      <c r="W22" s="33">
        <f t="shared" si="4"/>
        <v>0.24999999999999994</v>
      </c>
      <c r="Y22" s="33">
        <f t="shared" si="5"/>
        <v>0.16666666666666666</v>
      </c>
      <c r="Z22" s="33">
        <f t="shared" si="5"/>
        <v>0.1111111111111111</v>
      </c>
      <c r="AA22" s="33">
        <f t="shared" si="5"/>
        <v>8.3333333333333329E-2</v>
      </c>
      <c r="AB22" s="33">
        <f t="shared" si="5"/>
        <v>5.8333333333333313E-2</v>
      </c>
      <c r="AC22" s="33">
        <f t="shared" si="5"/>
        <v>4.5138888888888888E-2</v>
      </c>
      <c r="AD22" s="33">
        <f t="shared" si="5"/>
        <v>3.5714285714285705E-2</v>
      </c>
    </row>
    <row r="23" spans="2:30" x14ac:dyDescent="0.25">
      <c r="B23" s="29" t="s">
        <v>12</v>
      </c>
      <c r="C23" s="30">
        <v>0.33333333333333331</v>
      </c>
      <c r="D23" s="26">
        <f t="shared" si="2"/>
        <v>0.54166666666666674</v>
      </c>
      <c r="E23" s="26">
        <f t="shared" si="2"/>
        <v>0.54166666666666674</v>
      </c>
      <c r="F23" s="26">
        <f t="shared" si="2"/>
        <v>0.54166666666666674</v>
      </c>
      <c r="G23" s="26">
        <f t="shared" si="2"/>
        <v>0.5</v>
      </c>
      <c r="H23" s="26">
        <f t="shared" si="2"/>
        <v>0.5</v>
      </c>
      <c r="I23" s="26">
        <f t="shared" si="2"/>
        <v>0.5</v>
      </c>
      <c r="K23" s="33">
        <f t="shared" si="3"/>
        <v>0</v>
      </c>
      <c r="L23" s="33">
        <f t="shared" si="3"/>
        <v>0</v>
      </c>
      <c r="M23" s="33">
        <f t="shared" si="3"/>
        <v>0</v>
      </c>
      <c r="N23" s="33">
        <f t="shared" si="3"/>
        <v>4.1666666666666741E-2</v>
      </c>
      <c r="O23" s="33">
        <f t="shared" si="3"/>
        <v>6.25E-2</v>
      </c>
      <c r="P23" s="33">
        <f t="shared" si="3"/>
        <v>8.333333333333337E-2</v>
      </c>
      <c r="R23" s="33">
        <f t="shared" si="4"/>
        <v>0.33333333333333331</v>
      </c>
      <c r="S23" s="33">
        <f t="shared" si="4"/>
        <v>0.33333333333333331</v>
      </c>
      <c r="T23" s="33">
        <f t="shared" si="4"/>
        <v>0.33333333333333331</v>
      </c>
      <c r="U23" s="33">
        <f t="shared" si="4"/>
        <v>0.29166666666666657</v>
      </c>
      <c r="V23" s="33">
        <f t="shared" si="4"/>
        <v>0.27083333333333331</v>
      </c>
      <c r="W23" s="33">
        <f t="shared" si="4"/>
        <v>0.24999999999999994</v>
      </c>
      <c r="Y23" s="33">
        <f t="shared" si="5"/>
        <v>0.16666666666666666</v>
      </c>
      <c r="Z23" s="33">
        <f t="shared" si="5"/>
        <v>0.1111111111111111</v>
      </c>
      <c r="AA23" s="33">
        <f t="shared" si="5"/>
        <v>8.3333333333333329E-2</v>
      </c>
      <c r="AB23" s="33">
        <f t="shared" si="5"/>
        <v>5.8333333333333313E-2</v>
      </c>
      <c r="AC23" s="33">
        <f t="shared" si="5"/>
        <v>4.5138888888888888E-2</v>
      </c>
      <c r="AD23" s="33">
        <f t="shared" si="5"/>
        <v>3.5714285714285705E-2</v>
      </c>
    </row>
    <row r="25" spans="2:30" ht="15.75" x14ac:dyDescent="0.25">
      <c r="B25" s="28" t="s">
        <v>55</v>
      </c>
    </row>
    <row r="27" spans="2:30" ht="15" customHeight="1" x14ac:dyDescent="0.25">
      <c r="B27" s="125" t="s">
        <v>46</v>
      </c>
      <c r="C27" s="126" t="s">
        <v>13</v>
      </c>
      <c r="D27" s="126" t="s">
        <v>47</v>
      </c>
      <c r="E27" s="126" t="s">
        <v>48</v>
      </c>
      <c r="G27" s="124" t="s">
        <v>56</v>
      </c>
      <c r="H27" s="124"/>
      <c r="I27" s="124"/>
      <c r="J27" s="124"/>
      <c r="K27" s="124"/>
      <c r="L27" s="124"/>
      <c r="N27" s="124" t="s">
        <v>53</v>
      </c>
      <c r="O27" s="124"/>
      <c r="P27" s="124"/>
      <c r="Q27" s="124"/>
      <c r="R27" s="124"/>
      <c r="S27" s="124"/>
      <c r="U27" s="124" t="s">
        <v>50</v>
      </c>
      <c r="V27" s="124"/>
      <c r="W27" s="124"/>
      <c r="X27" s="124"/>
      <c r="Y27" s="124"/>
      <c r="Z27" s="124"/>
    </row>
    <row r="28" spans="2:30" x14ac:dyDescent="0.25">
      <c r="B28" s="125"/>
      <c r="C28" s="126"/>
      <c r="D28" s="126"/>
      <c r="E28" s="126"/>
      <c r="G28" s="39">
        <v>2</v>
      </c>
      <c r="H28" s="39">
        <v>3</v>
      </c>
      <c r="I28" s="39">
        <v>4</v>
      </c>
      <c r="J28" s="39">
        <v>5</v>
      </c>
      <c r="K28" s="39">
        <v>6</v>
      </c>
      <c r="L28" s="39">
        <v>7</v>
      </c>
      <c r="N28" s="39">
        <v>2</v>
      </c>
      <c r="O28" s="39">
        <v>3</v>
      </c>
      <c r="P28" s="39">
        <v>4</v>
      </c>
      <c r="Q28" s="39">
        <v>5</v>
      </c>
      <c r="R28" s="39">
        <v>6</v>
      </c>
      <c r="S28" s="39">
        <v>7</v>
      </c>
      <c r="U28" s="39">
        <v>2</v>
      </c>
      <c r="V28" s="39">
        <v>3</v>
      </c>
      <c r="W28" s="39">
        <v>4</v>
      </c>
      <c r="X28" s="39">
        <v>5</v>
      </c>
      <c r="Y28" s="39">
        <v>6</v>
      </c>
      <c r="Z28" s="39">
        <v>7</v>
      </c>
    </row>
    <row r="29" spans="2:30" x14ac:dyDescent="0.25">
      <c r="B29" s="34" t="s">
        <v>23</v>
      </c>
      <c r="C29" s="30">
        <v>0.33333333333333331</v>
      </c>
      <c r="D29" s="35">
        <v>0.66666666666666663</v>
      </c>
      <c r="E29" s="35">
        <f>D29-$H$2-$N$2</f>
        <v>0.53125</v>
      </c>
      <c r="G29" s="31">
        <f t="shared" ref="G29:L30" si="6">IF(($E29+$D$2+$N$2)-(($C29)+$B$2+$N$2+((G$28-2)*$C$2))&gt;0,($E29+$D$2+$N$2)-(($C29)+$B$2+$N$2+((G$28-2)*$C$2)),0)</f>
        <v>0.15625</v>
      </c>
      <c r="H29" s="31">
        <f t="shared" si="6"/>
        <v>0.13541666666666663</v>
      </c>
      <c r="I29" s="31">
        <f t="shared" si="6"/>
        <v>0.11458333333333337</v>
      </c>
      <c r="J29" s="31">
        <f t="shared" si="6"/>
        <v>9.375E-2</v>
      </c>
      <c r="K29" s="31">
        <f t="shared" si="6"/>
        <v>7.291666666666663E-2</v>
      </c>
      <c r="L29" s="31">
        <f t="shared" si="6"/>
        <v>5.208333333333337E-2</v>
      </c>
      <c r="N29" s="31">
        <f t="shared" ref="N29:S30" si="7">IF(($E29+$D$2+$N$2)-(($C29)+$B$2+$N$2+((N$28-2)*$C$2))&lt;=0,ABS(($E29+$D$2+$N$2)-(($C29)+$B$2+$N$2+((N$28-2)*$C$2))),0)</f>
        <v>0</v>
      </c>
      <c r="O29" s="31">
        <f t="shared" si="7"/>
        <v>0</v>
      </c>
      <c r="P29" s="31">
        <f t="shared" si="7"/>
        <v>0</v>
      </c>
      <c r="Q29" s="31">
        <f t="shared" si="7"/>
        <v>0</v>
      </c>
      <c r="R29" s="31">
        <f t="shared" si="7"/>
        <v>0</v>
      </c>
      <c r="S29" s="31">
        <f t="shared" si="7"/>
        <v>0</v>
      </c>
      <c r="U29" s="33">
        <f t="shared" ref="U29:Z30" si="8">$C29-N29</f>
        <v>0.33333333333333331</v>
      </c>
      <c r="V29" s="33">
        <f t="shared" si="8"/>
        <v>0.33333333333333331</v>
      </c>
      <c r="W29" s="33">
        <f t="shared" si="8"/>
        <v>0.33333333333333331</v>
      </c>
      <c r="X29" s="33">
        <f t="shared" si="8"/>
        <v>0.33333333333333331</v>
      </c>
      <c r="Y29" s="33">
        <f t="shared" si="8"/>
        <v>0.33333333333333331</v>
      </c>
      <c r="Z29" s="33">
        <f t="shared" si="8"/>
        <v>0.33333333333333331</v>
      </c>
    </row>
    <row r="30" spans="2:30" x14ac:dyDescent="0.25">
      <c r="B30" s="36" t="s">
        <v>22</v>
      </c>
      <c r="C30" s="30">
        <v>0.33333333333333331</v>
      </c>
      <c r="D30" s="26">
        <v>0.625</v>
      </c>
      <c r="E30" s="35">
        <f>D30-$H$2-$N$2</f>
        <v>0.48958333333333337</v>
      </c>
      <c r="G30" s="31">
        <f t="shared" si="6"/>
        <v>0.11458333333333337</v>
      </c>
      <c r="H30" s="31">
        <f t="shared" si="6"/>
        <v>9.375E-2</v>
      </c>
      <c r="I30" s="31">
        <f t="shared" si="6"/>
        <v>7.2916666666666741E-2</v>
      </c>
      <c r="J30" s="31">
        <f t="shared" si="6"/>
        <v>5.208333333333337E-2</v>
      </c>
      <c r="K30" s="31">
        <f t="shared" si="6"/>
        <v>3.125E-2</v>
      </c>
      <c r="L30" s="31">
        <f t="shared" si="6"/>
        <v>1.0416666666666741E-2</v>
      </c>
      <c r="N30" s="31">
        <f t="shared" si="7"/>
        <v>0</v>
      </c>
      <c r="O30" s="31">
        <f t="shared" si="7"/>
        <v>0</v>
      </c>
      <c r="P30" s="31">
        <f t="shared" si="7"/>
        <v>0</v>
      </c>
      <c r="Q30" s="31">
        <f t="shared" si="7"/>
        <v>0</v>
      </c>
      <c r="R30" s="31">
        <f t="shared" si="7"/>
        <v>0</v>
      </c>
      <c r="S30" s="31">
        <f t="shared" si="7"/>
        <v>0</v>
      </c>
      <c r="U30" s="33">
        <f t="shared" si="8"/>
        <v>0.33333333333333331</v>
      </c>
      <c r="V30" s="33">
        <f t="shared" si="8"/>
        <v>0.33333333333333331</v>
      </c>
      <c r="W30" s="33">
        <f t="shared" si="8"/>
        <v>0.33333333333333331</v>
      </c>
      <c r="X30" s="33">
        <f t="shared" si="8"/>
        <v>0.33333333333333331</v>
      </c>
      <c r="Y30" s="33">
        <f t="shared" si="8"/>
        <v>0.33333333333333331</v>
      </c>
      <c r="Z30" s="33">
        <f t="shared" si="8"/>
        <v>0.33333333333333331</v>
      </c>
    </row>
    <row r="32" spans="2:30" x14ac:dyDescent="0.25">
      <c r="N32" s="124" t="s">
        <v>74</v>
      </c>
      <c r="O32" s="124"/>
      <c r="P32" s="124"/>
      <c r="Q32" s="124"/>
      <c r="R32" s="124"/>
      <c r="S32" s="124"/>
      <c r="U32" s="124" t="s">
        <v>51</v>
      </c>
      <c r="V32" s="124"/>
      <c r="W32" s="124"/>
      <c r="X32" s="124"/>
      <c r="Y32" s="124"/>
      <c r="Z32" s="124"/>
    </row>
    <row r="33" spans="14:26" x14ac:dyDescent="0.25">
      <c r="N33" s="39">
        <v>2</v>
      </c>
      <c r="O33" s="39">
        <v>3</v>
      </c>
      <c r="P33" s="39">
        <v>4</v>
      </c>
      <c r="Q33" s="39">
        <v>5</v>
      </c>
      <c r="R33" s="39">
        <v>6</v>
      </c>
      <c r="S33" s="39">
        <v>7</v>
      </c>
      <c r="U33" s="39">
        <v>2</v>
      </c>
      <c r="V33" s="39">
        <v>3</v>
      </c>
      <c r="W33" s="39">
        <v>4</v>
      </c>
      <c r="X33" s="39">
        <v>5</v>
      </c>
      <c r="Y33" s="39">
        <v>6</v>
      </c>
      <c r="Z33" s="39">
        <v>7</v>
      </c>
    </row>
    <row r="34" spans="14:26" x14ac:dyDescent="0.25">
      <c r="N34" s="32">
        <f t="shared" ref="N34:S35" si="9">100*(U29)/($E29)</f>
        <v>62.745098039215677</v>
      </c>
      <c r="O34" s="32">
        <f t="shared" si="9"/>
        <v>62.745098039215677</v>
      </c>
      <c r="P34" s="32">
        <f t="shared" si="9"/>
        <v>62.745098039215677</v>
      </c>
      <c r="Q34" s="32">
        <f t="shared" si="9"/>
        <v>62.745098039215677</v>
      </c>
      <c r="R34" s="32">
        <f t="shared" si="9"/>
        <v>62.745098039215677</v>
      </c>
      <c r="S34" s="32">
        <f t="shared" si="9"/>
        <v>62.745098039215677</v>
      </c>
      <c r="U34" s="33">
        <f t="shared" ref="U34:Z35" si="10">U29/U$33</f>
        <v>0.16666666666666666</v>
      </c>
      <c r="V34" s="33">
        <f t="shared" si="10"/>
        <v>0.1111111111111111</v>
      </c>
      <c r="W34" s="33">
        <f t="shared" si="10"/>
        <v>8.3333333333333329E-2</v>
      </c>
      <c r="X34" s="33">
        <f t="shared" si="10"/>
        <v>6.6666666666666666E-2</v>
      </c>
      <c r="Y34" s="33">
        <f t="shared" si="10"/>
        <v>5.5555555555555552E-2</v>
      </c>
      <c r="Z34" s="33">
        <f t="shared" si="10"/>
        <v>4.7619047619047616E-2</v>
      </c>
    </row>
    <row r="35" spans="14:26" x14ac:dyDescent="0.25">
      <c r="N35" s="32">
        <f t="shared" si="9"/>
        <v>68.085106382978708</v>
      </c>
      <c r="O35" s="32">
        <f t="shared" si="9"/>
        <v>68.085106382978708</v>
      </c>
      <c r="P35" s="32">
        <f t="shared" si="9"/>
        <v>68.085106382978708</v>
      </c>
      <c r="Q35" s="32">
        <f t="shared" si="9"/>
        <v>68.085106382978708</v>
      </c>
      <c r="R35" s="32">
        <f t="shared" si="9"/>
        <v>68.085106382978708</v>
      </c>
      <c r="S35" s="32">
        <f t="shared" si="9"/>
        <v>68.085106382978708</v>
      </c>
      <c r="U35" s="33">
        <f t="shared" si="10"/>
        <v>0.16666666666666666</v>
      </c>
      <c r="V35" s="33">
        <f t="shared" si="10"/>
        <v>0.1111111111111111</v>
      </c>
      <c r="W35" s="33">
        <f t="shared" si="10"/>
        <v>8.3333333333333329E-2</v>
      </c>
      <c r="X35" s="33">
        <f t="shared" si="10"/>
        <v>6.6666666666666666E-2</v>
      </c>
      <c r="Y35" s="33">
        <f t="shared" si="10"/>
        <v>5.5555555555555552E-2</v>
      </c>
      <c r="Z35" s="33">
        <f t="shared" si="10"/>
        <v>4.7619047619047616E-2</v>
      </c>
    </row>
  </sheetData>
  <mergeCells count="33">
    <mergeCell ref="N2:O2"/>
    <mergeCell ref="D1:E1"/>
    <mergeCell ref="F1:G1"/>
    <mergeCell ref="H1:I1"/>
    <mergeCell ref="J1:K1"/>
    <mergeCell ref="L1:M1"/>
    <mergeCell ref="N1:O1"/>
    <mergeCell ref="D2:E2"/>
    <mergeCell ref="F2:G2"/>
    <mergeCell ref="H2:I2"/>
    <mergeCell ref="J2:K2"/>
    <mergeCell ref="L2:M2"/>
    <mergeCell ref="Y17:AD17"/>
    <mergeCell ref="B6:B7"/>
    <mergeCell ref="C6:C7"/>
    <mergeCell ref="D6:I6"/>
    <mergeCell ref="K6:P6"/>
    <mergeCell ref="R6:W6"/>
    <mergeCell ref="B16:I16"/>
    <mergeCell ref="B17:B18"/>
    <mergeCell ref="C17:C18"/>
    <mergeCell ref="D17:I17"/>
    <mergeCell ref="K17:P17"/>
    <mergeCell ref="R17:W17"/>
    <mergeCell ref="U27:Z27"/>
    <mergeCell ref="U32:Z32"/>
    <mergeCell ref="N32:S32"/>
    <mergeCell ref="B27:B28"/>
    <mergeCell ref="C27:C28"/>
    <mergeCell ref="D27:D28"/>
    <mergeCell ref="E27:E28"/>
    <mergeCell ref="G27:L27"/>
    <mergeCell ref="N27:S27"/>
  </mergeCells>
  <conditionalFormatting sqref="N29:S30">
    <cfRule type="cellIs" dxfId="91" priority="17" operator="greaterThan">
      <formula>0</formula>
    </cfRule>
  </conditionalFormatting>
  <conditionalFormatting sqref="Y19:AD23">
    <cfRule type="cellIs" dxfId="90" priority="16" operator="lessThan">
      <formula>0.03125</formula>
    </cfRule>
  </conditionalFormatting>
  <conditionalFormatting sqref="K8:P12">
    <cfRule type="cellIs" dxfId="89" priority="13" operator="greaterThan">
      <formula>0.0826388888888889</formula>
    </cfRule>
    <cfRule type="cellIs" dxfId="88" priority="14" operator="greaterThan">
      <formula>0</formula>
    </cfRule>
    <cfRule type="cellIs" dxfId="87" priority="15" operator="greaterThan">
      <formula>0.0520833333333333</formula>
    </cfRule>
  </conditionalFormatting>
  <conditionalFormatting sqref="K19:P23">
    <cfRule type="cellIs" dxfId="86" priority="12" operator="greaterThan">
      <formula>0</formula>
    </cfRule>
  </conditionalFormatting>
  <conditionalFormatting sqref="R19:R23">
    <cfRule type="expression" dxfId="85" priority="11">
      <formula>R19&lt;$C19</formula>
    </cfRule>
  </conditionalFormatting>
  <conditionalFormatting sqref="S19:W23">
    <cfRule type="expression" dxfId="84" priority="9">
      <formula>S19&lt;$C19</formula>
    </cfRule>
  </conditionalFormatting>
  <conditionalFormatting sqref="G29:L30">
    <cfRule type="cellIs" dxfId="83" priority="7" operator="greaterThan">
      <formula>0.0826388888888889</formula>
    </cfRule>
    <cfRule type="cellIs" dxfId="82" priority="8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U108"/>
  <sheetViews>
    <sheetView topLeftCell="X24" zoomScale="60" zoomScaleNormal="60" workbookViewId="0">
      <selection activeCell="AO43" sqref="AO43:AO53"/>
    </sheetView>
  </sheetViews>
  <sheetFormatPr defaultRowHeight="15" x14ac:dyDescent="0.25"/>
  <cols>
    <col min="1" max="1" width="9.140625" style="45"/>
    <col min="2" max="2" width="25.5703125" style="45" customWidth="1"/>
    <col min="3" max="3" width="25.85546875" style="45" bestFit="1" customWidth="1"/>
    <col min="4" max="10" width="9.140625" style="45"/>
    <col min="11" max="11" width="13.140625" style="45" customWidth="1"/>
    <col min="12" max="12" width="25.85546875" style="45" customWidth="1"/>
    <col min="13" max="20" width="9.140625" style="45"/>
    <col min="21" max="21" width="26.7109375" style="45" customWidth="1"/>
    <col min="22" max="29" width="9.140625" style="45"/>
    <col min="30" max="30" width="27.5703125" style="45" customWidth="1"/>
    <col min="31" max="38" width="9.140625" style="45"/>
    <col min="39" max="39" width="27" style="45" customWidth="1"/>
    <col min="40" max="47" width="9.140625" style="45"/>
    <col min="48" max="48" width="27.85546875" style="45" customWidth="1"/>
    <col min="49" max="56" width="9.140625" style="45"/>
    <col min="57" max="57" width="25.28515625" style="45" customWidth="1"/>
    <col min="58" max="65" width="9.140625" style="45"/>
    <col min="66" max="66" width="24.42578125" style="45" customWidth="1"/>
    <col min="67" max="16384" width="9.140625" style="45"/>
  </cols>
  <sheetData>
    <row r="1" spans="2:73" x14ac:dyDescent="0.25">
      <c r="B1" s="44" t="s">
        <v>15</v>
      </c>
      <c r="C1" s="44" t="s">
        <v>18</v>
      </c>
      <c r="D1" s="144" t="s">
        <v>14</v>
      </c>
      <c r="E1" s="145"/>
      <c r="F1" s="134" t="s">
        <v>16</v>
      </c>
      <c r="G1" s="136"/>
      <c r="H1" s="134" t="s">
        <v>24</v>
      </c>
      <c r="I1" s="136"/>
      <c r="J1" s="141" t="s">
        <v>76</v>
      </c>
      <c r="K1" s="141"/>
    </row>
    <row r="2" spans="2:73" x14ac:dyDescent="0.25">
      <c r="B2" s="46">
        <v>4.1666666666666664E-2</v>
      </c>
      <c r="C2" s="46">
        <v>2.0833333333333332E-2</v>
      </c>
      <c r="D2" s="146">
        <v>2.0833333333333332E-2</v>
      </c>
      <c r="E2" s="147"/>
      <c r="F2" s="146">
        <v>2.0833333333333332E-2</v>
      </c>
      <c r="G2" s="147"/>
      <c r="H2" s="146">
        <v>1.0416666666666666E-2</v>
      </c>
      <c r="I2" s="147"/>
      <c r="J2" s="142">
        <v>0</v>
      </c>
      <c r="K2" s="142"/>
    </row>
    <row r="3" spans="2:73" x14ac:dyDescent="0.25">
      <c r="B3" s="47"/>
      <c r="C3" s="47"/>
      <c r="D3" s="47"/>
      <c r="E3" s="47"/>
      <c r="F3" s="47"/>
      <c r="G3" s="47"/>
    </row>
    <row r="4" spans="2:73" ht="15.75" x14ac:dyDescent="0.25">
      <c r="B4" s="48" t="s">
        <v>20</v>
      </c>
    </row>
    <row r="5" spans="2:73" ht="15.75" x14ac:dyDescent="0.25">
      <c r="B5" s="48"/>
    </row>
    <row r="6" spans="2:73" ht="15.75" x14ac:dyDescent="0.25">
      <c r="B6" s="48" t="s">
        <v>29</v>
      </c>
    </row>
    <row r="7" spans="2:73" ht="15.75" x14ac:dyDescent="0.25">
      <c r="B7" s="48"/>
    </row>
    <row r="8" spans="2:73" x14ac:dyDescent="0.25">
      <c r="L8" s="138" t="s">
        <v>0</v>
      </c>
      <c r="M8" s="49">
        <f>(1/24)+$J$2</f>
        <v>4.1666666666666664E-2</v>
      </c>
      <c r="N8" s="134" t="s">
        <v>60</v>
      </c>
      <c r="O8" s="135"/>
      <c r="P8" s="135"/>
      <c r="Q8" s="135"/>
      <c r="R8" s="135"/>
      <c r="S8" s="136"/>
      <c r="U8" s="138" t="s">
        <v>0</v>
      </c>
      <c r="V8" s="49">
        <f>M8</f>
        <v>4.1666666666666664E-2</v>
      </c>
      <c r="W8" s="134" t="s">
        <v>60</v>
      </c>
      <c r="X8" s="135"/>
      <c r="Y8" s="135"/>
      <c r="Z8" s="135"/>
      <c r="AA8" s="135"/>
      <c r="AB8" s="136"/>
      <c r="AD8" s="138" t="s">
        <v>0</v>
      </c>
      <c r="AE8" s="49">
        <f>V8</f>
        <v>4.1666666666666664E-2</v>
      </c>
      <c r="AF8" s="134" t="s">
        <v>60</v>
      </c>
      <c r="AG8" s="135"/>
      <c r="AH8" s="135"/>
      <c r="AI8" s="135"/>
      <c r="AJ8" s="135"/>
      <c r="AK8" s="136"/>
      <c r="AM8" s="138" t="s">
        <v>0</v>
      </c>
      <c r="AN8" s="49">
        <f>AE8</f>
        <v>4.1666666666666664E-2</v>
      </c>
      <c r="AO8" s="134" t="s">
        <v>60</v>
      </c>
      <c r="AP8" s="135"/>
      <c r="AQ8" s="135"/>
      <c r="AR8" s="135"/>
      <c r="AS8" s="135"/>
      <c r="AT8" s="136"/>
      <c r="AV8" s="138" t="s">
        <v>0</v>
      </c>
      <c r="AW8" s="49">
        <f>AN8</f>
        <v>4.1666666666666664E-2</v>
      </c>
      <c r="AX8" s="134" t="s">
        <v>60</v>
      </c>
      <c r="AY8" s="135"/>
      <c r="AZ8" s="135"/>
      <c r="BA8" s="135"/>
      <c r="BB8" s="135"/>
      <c r="BC8" s="136"/>
      <c r="BE8" s="138" t="s">
        <v>0</v>
      </c>
      <c r="BF8" s="49">
        <f>AW8</f>
        <v>4.1666666666666664E-2</v>
      </c>
      <c r="BG8" s="134" t="s">
        <v>60</v>
      </c>
      <c r="BH8" s="135"/>
      <c r="BI8" s="135"/>
      <c r="BJ8" s="135"/>
      <c r="BK8" s="135"/>
      <c r="BL8" s="136"/>
      <c r="BN8" s="138" t="s">
        <v>0</v>
      </c>
      <c r="BO8" s="49">
        <f>BF8</f>
        <v>4.1666666666666664E-2</v>
      </c>
      <c r="BP8" s="134" t="s">
        <v>60</v>
      </c>
      <c r="BQ8" s="135"/>
      <c r="BR8" s="135"/>
      <c r="BS8" s="135"/>
      <c r="BT8" s="135"/>
      <c r="BU8" s="136"/>
    </row>
    <row r="9" spans="2:73" ht="15" customHeight="1" x14ac:dyDescent="0.25">
      <c r="B9" s="138" t="s">
        <v>0</v>
      </c>
      <c r="C9" s="143" t="s">
        <v>13</v>
      </c>
      <c r="D9" s="137" t="s">
        <v>1</v>
      </c>
      <c r="E9" s="137"/>
      <c r="F9" s="137"/>
      <c r="G9" s="137"/>
      <c r="H9" s="137"/>
      <c r="I9" s="137"/>
      <c r="J9" s="137"/>
      <c r="L9" s="139"/>
      <c r="M9" s="137" t="s">
        <v>58</v>
      </c>
      <c r="N9" s="137"/>
      <c r="O9" s="137"/>
      <c r="P9" s="137"/>
      <c r="Q9" s="137"/>
      <c r="R9" s="137"/>
      <c r="S9" s="137"/>
      <c r="U9" s="139"/>
      <c r="V9" s="137" t="s">
        <v>63</v>
      </c>
      <c r="W9" s="137"/>
      <c r="X9" s="137"/>
      <c r="Y9" s="137"/>
      <c r="Z9" s="137"/>
      <c r="AA9" s="137"/>
      <c r="AB9" s="137"/>
      <c r="AD9" s="139"/>
      <c r="AE9" s="137" t="s">
        <v>19</v>
      </c>
      <c r="AF9" s="137"/>
      <c r="AG9" s="137"/>
      <c r="AH9" s="137"/>
      <c r="AI9" s="137"/>
      <c r="AJ9" s="137"/>
      <c r="AK9" s="137"/>
      <c r="AM9" s="139"/>
      <c r="AN9" s="137" t="s">
        <v>50</v>
      </c>
      <c r="AO9" s="137"/>
      <c r="AP9" s="137"/>
      <c r="AQ9" s="137"/>
      <c r="AR9" s="137"/>
      <c r="AS9" s="137"/>
      <c r="AT9" s="137"/>
      <c r="AV9" s="139"/>
      <c r="AW9" s="137" t="s">
        <v>61</v>
      </c>
      <c r="AX9" s="137"/>
      <c r="AY9" s="137"/>
      <c r="AZ9" s="137"/>
      <c r="BA9" s="137"/>
      <c r="BB9" s="137"/>
      <c r="BC9" s="137"/>
      <c r="BE9" s="139"/>
      <c r="BF9" s="137" t="s">
        <v>62</v>
      </c>
      <c r="BG9" s="137"/>
      <c r="BH9" s="137"/>
      <c r="BI9" s="137"/>
      <c r="BJ9" s="137"/>
      <c r="BK9" s="137"/>
      <c r="BL9" s="137"/>
      <c r="BN9" s="139"/>
      <c r="BO9" s="137" t="s">
        <v>59</v>
      </c>
      <c r="BP9" s="137"/>
      <c r="BQ9" s="137"/>
      <c r="BR9" s="137"/>
      <c r="BS9" s="137"/>
      <c r="BT9" s="137"/>
      <c r="BU9" s="137"/>
    </row>
    <row r="10" spans="2:73" x14ac:dyDescent="0.25">
      <c r="B10" s="140"/>
      <c r="C10" s="143"/>
      <c r="D10" s="50">
        <v>1</v>
      </c>
      <c r="E10" s="50">
        <v>2</v>
      </c>
      <c r="F10" s="50">
        <v>3</v>
      </c>
      <c r="G10" s="50">
        <v>4</v>
      </c>
      <c r="H10" s="50">
        <v>5</v>
      </c>
      <c r="I10" s="50">
        <v>6</v>
      </c>
      <c r="J10" s="50">
        <v>7</v>
      </c>
      <c r="L10" s="140"/>
      <c r="M10" s="50">
        <v>1</v>
      </c>
      <c r="N10" s="50">
        <v>2</v>
      </c>
      <c r="O10" s="50">
        <v>3</v>
      </c>
      <c r="P10" s="50">
        <v>4</v>
      </c>
      <c r="Q10" s="50">
        <v>5</v>
      </c>
      <c r="R10" s="50">
        <v>6</v>
      </c>
      <c r="S10" s="50">
        <v>7</v>
      </c>
      <c r="U10" s="140"/>
      <c r="V10" s="50">
        <v>1</v>
      </c>
      <c r="W10" s="50">
        <v>2</v>
      </c>
      <c r="X10" s="50">
        <v>3</v>
      </c>
      <c r="Y10" s="50">
        <v>4</v>
      </c>
      <c r="Z10" s="50">
        <v>5</v>
      </c>
      <c r="AA10" s="50">
        <v>6</v>
      </c>
      <c r="AB10" s="50">
        <v>7</v>
      </c>
      <c r="AD10" s="140"/>
      <c r="AE10" s="50">
        <v>1</v>
      </c>
      <c r="AF10" s="50">
        <v>2</v>
      </c>
      <c r="AG10" s="50">
        <v>3</v>
      </c>
      <c r="AH10" s="50">
        <v>4</v>
      </c>
      <c r="AI10" s="50">
        <v>5</v>
      </c>
      <c r="AJ10" s="50">
        <v>6</v>
      </c>
      <c r="AK10" s="50">
        <v>7</v>
      </c>
      <c r="AM10" s="140"/>
      <c r="AN10" s="50">
        <v>1</v>
      </c>
      <c r="AO10" s="50">
        <v>2</v>
      </c>
      <c r="AP10" s="50">
        <v>3</v>
      </c>
      <c r="AQ10" s="50">
        <v>4</v>
      </c>
      <c r="AR10" s="50">
        <v>5</v>
      </c>
      <c r="AS10" s="50">
        <v>6</v>
      </c>
      <c r="AT10" s="50">
        <v>7</v>
      </c>
      <c r="AV10" s="140"/>
      <c r="AW10" s="50">
        <v>1</v>
      </c>
      <c r="AX10" s="50">
        <v>2</v>
      </c>
      <c r="AY10" s="50">
        <v>3</v>
      </c>
      <c r="AZ10" s="50">
        <v>4</v>
      </c>
      <c r="BA10" s="50">
        <v>5</v>
      </c>
      <c r="BB10" s="50">
        <v>6</v>
      </c>
      <c r="BC10" s="50">
        <v>7</v>
      </c>
      <c r="BE10" s="140"/>
      <c r="BF10" s="50">
        <v>1</v>
      </c>
      <c r="BG10" s="50">
        <v>2</v>
      </c>
      <c r="BH10" s="50">
        <v>3</v>
      </c>
      <c r="BI10" s="50">
        <v>4</v>
      </c>
      <c r="BJ10" s="50">
        <v>5</v>
      </c>
      <c r="BK10" s="50">
        <v>6</v>
      </c>
      <c r="BL10" s="50">
        <v>7</v>
      </c>
      <c r="BN10" s="140"/>
      <c r="BO10" s="50">
        <v>1</v>
      </c>
      <c r="BP10" s="50">
        <v>2</v>
      </c>
      <c r="BQ10" s="50">
        <v>3</v>
      </c>
      <c r="BR10" s="50">
        <v>4</v>
      </c>
      <c r="BS10" s="50">
        <v>5</v>
      </c>
      <c r="BT10" s="50">
        <v>6</v>
      </c>
      <c r="BU10" s="50">
        <v>7</v>
      </c>
    </row>
    <row r="11" spans="2:73" x14ac:dyDescent="0.25">
      <c r="B11" s="51" t="s">
        <v>2</v>
      </c>
      <c r="C11" s="52">
        <v>0.33333333333333331</v>
      </c>
      <c r="D11" s="53">
        <v>0.375</v>
      </c>
      <c r="E11" s="53">
        <v>0.375</v>
      </c>
      <c r="F11" s="53">
        <v>0.375</v>
      </c>
      <c r="G11" s="53">
        <v>0.375</v>
      </c>
      <c r="H11" s="53">
        <v>0.375</v>
      </c>
      <c r="I11" s="53">
        <v>0.375</v>
      </c>
      <c r="J11" s="53">
        <v>0.375</v>
      </c>
      <c r="L11" s="51" t="s">
        <v>2</v>
      </c>
      <c r="M11" s="53">
        <f t="shared" ref="M11:M21" si="0">MIN(D11,D11+(4/24)-$M$8,(16/24)-$M$8)+$M$8</f>
        <v>0.41666666666666669</v>
      </c>
      <c r="N11" s="53">
        <f t="shared" ref="N11:N21" si="1">MIN(E11,E11+(4/24)-$M$8,(16/24)-$M$8)+$M$8</f>
        <v>0.41666666666666669</v>
      </c>
      <c r="O11" s="53">
        <f t="shared" ref="O11:O21" si="2">MIN(F11,F11+(4/24)-$M$8,(16/24)-$M$8)+$M$8</f>
        <v>0.41666666666666669</v>
      </c>
      <c r="P11" s="53">
        <f t="shared" ref="P11:P21" si="3">MIN(G11,G11+(4/24)-$M$8,(16/24)-$M$8)+$M$8</f>
        <v>0.41666666666666669</v>
      </c>
      <c r="Q11" s="53">
        <f t="shared" ref="Q11:Q21" si="4">MIN(H11,H11+(4/24)-$M$8,(16/24)-$M$8)+$M$8</f>
        <v>0.41666666666666669</v>
      </c>
      <c r="R11" s="53">
        <f t="shared" ref="R11:R21" si="5">MIN(I11,I11+(4/24)-$M$8,(16/24)-$M$8)+$M$8</f>
        <v>0.41666666666666669</v>
      </c>
      <c r="S11" s="53">
        <f t="shared" ref="S11:S21" si="6">MIN(J11,J11+(4/24)-$M$8,(16/24)-$M$8)+$M$8</f>
        <v>0.41666666666666669</v>
      </c>
      <c r="U11" s="51" t="s">
        <v>2</v>
      </c>
      <c r="V11" s="53">
        <f t="shared" ref="V11:V21" si="7">M11-$V$8</f>
        <v>0.375</v>
      </c>
      <c r="W11" s="53">
        <f t="shared" ref="W11:W21" si="8">N11-$V$8</f>
        <v>0.375</v>
      </c>
      <c r="X11" s="53">
        <f t="shared" ref="X11:X21" si="9">O11-$V$8</f>
        <v>0.375</v>
      </c>
      <c r="Y11" s="53">
        <f t="shared" ref="Y11:Y21" si="10">P11-$V$8</f>
        <v>0.375</v>
      </c>
      <c r="Z11" s="53">
        <f t="shared" ref="Z11:Z21" si="11">Q11-$V$8</f>
        <v>0.375</v>
      </c>
      <c r="AA11" s="53">
        <f t="shared" ref="AA11:AA21" si="12">R11-$V$8</f>
        <v>0.375</v>
      </c>
      <c r="AB11" s="53">
        <f t="shared" ref="AB11:AB21" si="13">S11-$V$8</f>
        <v>0.375</v>
      </c>
      <c r="AD11" s="51" t="s">
        <v>2</v>
      </c>
      <c r="AE11" s="54">
        <f>IF((V11+$D$2)-(($C11-$F$2)+$B$2+((AE$10-1)*$C$2))&lt;0,ABS((V11+$D$2)-(($C11)+$B$2+((AE$10-1)*$C$2))),0)</f>
        <v>0</v>
      </c>
      <c r="AF11" s="54">
        <f t="shared" ref="AF11:AF21" si="14">IF((W11+$D$2)-(($C11-$F$2)+$B$2+((AF$10-1)*$C$2))&lt;0,ABS((W11+$D$2)-(($C11)+$B$2+((AF$10-1)*$C$2))),0)</f>
        <v>0</v>
      </c>
      <c r="AG11" s="54">
        <f t="shared" ref="AG11:AG21" si="15">IF((X11+$D$2)-(($C11-$F$2)+$B$2+((AG$10-1)*$C$2))&lt;0,ABS((X11+$D$2)-(($C11)+$B$2+((AG$10-1)*$C$2))),0)</f>
        <v>2.083333333333337E-2</v>
      </c>
      <c r="AH11" s="54">
        <f t="shared" ref="AH11:AH21" si="16">IF((Y11+$D$2)-(($C11-$F$2)+$B$2+((AH$10-1)*$C$2))&lt;0,ABS((Y11+$D$2)-(($C11)+$B$2+((AH$10-1)*$C$2))),0)</f>
        <v>4.1666666666666685E-2</v>
      </c>
      <c r="AI11" s="54">
        <f t="shared" ref="AI11:AI21" si="17">IF((Z11+$D$2)-(($C11-$F$2)+$B$2+((AI$10-1)*$C$2))&lt;0,ABS((Z11+$D$2)-(($C11)+$B$2+((AI$10-1)*$C$2))),0)</f>
        <v>6.25E-2</v>
      </c>
      <c r="AJ11" s="54">
        <f t="shared" ref="AJ11:AJ21" si="18">IF((AA11+$D$2)-(($C11-$F$2)+$B$2+((AJ$10-1)*$C$2))&lt;0,ABS((AA11+$D$2)-(($C11)+$B$2+((AJ$10-1)*$C$2))),0)</f>
        <v>8.3333333333333315E-2</v>
      </c>
      <c r="AK11" s="54">
        <f t="shared" ref="AK11:AK21" si="19">IF((AB11+$D$2)-(($C11-$F$2)+$B$2+((AK$10-1)*$C$2))&lt;0,ABS((AB11+$D$2)-(($C11)+$B$2+((AK$10-1)*$C$2))),0)</f>
        <v>0.10416666666666669</v>
      </c>
      <c r="AM11" s="51" t="s">
        <v>2</v>
      </c>
      <c r="AN11" s="54">
        <f t="shared" ref="AN11:AN21" si="20">MAX($C11-AE11,0)</f>
        <v>0.33333333333333331</v>
      </c>
      <c r="AO11" s="54">
        <f t="shared" ref="AO11:AO21" si="21">MAX($C11-AF11,0)</f>
        <v>0.33333333333333331</v>
      </c>
      <c r="AP11" s="54">
        <f t="shared" ref="AP11:AP21" si="22">MAX($C11-AG11,0)</f>
        <v>0.31249999999999994</v>
      </c>
      <c r="AQ11" s="54">
        <f t="shared" ref="AQ11:AQ21" si="23">MAX($C11-AH11,0)</f>
        <v>0.29166666666666663</v>
      </c>
      <c r="AR11" s="54">
        <f t="shared" ref="AR11:AR21" si="24">MAX($C11-AI11,0)</f>
        <v>0.27083333333333331</v>
      </c>
      <c r="AS11" s="54">
        <f t="shared" ref="AS11:AS21" si="25">MAX($C11-AJ11,0)</f>
        <v>0.25</v>
      </c>
      <c r="AT11" s="54">
        <f t="shared" ref="AT11:AT21" si="26">MAX($C11-AK11,0)</f>
        <v>0.22916666666666663</v>
      </c>
      <c r="AV11" s="51" t="s">
        <v>2</v>
      </c>
      <c r="AW11" s="55">
        <f t="shared" ref="AW11:AW21" si="27">IF((V11+$D$2)-((AN11-$F$2)+$B$2+((AW$10-1)*$C$2))&gt;0,(V11+$D$2)-((AN11-$F$2)+$B$2+((AW$10-1)*$C$2)),0)</f>
        <v>4.166666666666663E-2</v>
      </c>
      <c r="AX11" s="55">
        <f t="shared" ref="AX11:AX21" si="28">IF((W11+$D$2)-((AO11-$F$2)+$B$2+((AX$10-1)*$C$2))&gt;0,(W11+$D$2)-((AO11-$F$2)+$B$2+((AX$10-1)*$C$2)),0)</f>
        <v>2.0833333333333315E-2</v>
      </c>
      <c r="AY11" s="55">
        <f t="shared" ref="AY11:AY21" si="29">IF((X11+$D$2)-((AP11-$F$2)+$B$2+((AY$10-1)*$C$2))&gt;0,(X11+$D$2)-((AP11-$F$2)+$B$2+((AY$10-1)*$C$2)),0)</f>
        <v>2.0833333333333315E-2</v>
      </c>
      <c r="AZ11" s="55">
        <f t="shared" ref="AZ11:AZ21" si="30">IF((Y11+$D$2)-((AQ11-$F$2)+$B$2+((AZ$10-1)*$C$2))&gt;0,(Y11+$D$2)-((AQ11-$F$2)+$B$2+((AZ$10-1)*$C$2)),0)</f>
        <v>2.0833333333333315E-2</v>
      </c>
      <c r="BA11" s="55">
        <f t="shared" ref="BA11:BA21" si="31">IF((Z11+$D$2)-((AR11-$F$2)+$B$2+((BA$10-1)*$C$2))&gt;0,(Z11+$D$2)-((AR11-$F$2)+$B$2+((BA$10-1)*$C$2)),0)</f>
        <v>2.083333333333337E-2</v>
      </c>
      <c r="BB11" s="55">
        <f t="shared" ref="BB11:BB21" si="32">IF((AA11+$D$2)-((AS11-$F$2)+$B$2+((BB$10-1)*$C$2))&gt;0,(AA11+$D$2)-((AS11-$F$2)+$B$2+((BB$10-1)*$C$2)),0)</f>
        <v>2.0833333333333315E-2</v>
      </c>
      <c r="BC11" s="55">
        <f t="shared" ref="BC11:BC21" si="33">IF((AB11+$D$2)-((AT11-$F$2)+$B$2+((BC$10-1)*$C$2))&gt;0,(AB11+$D$2)-((AT11-$F$2)+$B$2+((BC$10-1)*$C$2)),0)</f>
        <v>2.083333333333337E-2</v>
      </c>
      <c r="BE11" s="51" t="s">
        <v>2</v>
      </c>
      <c r="BF11" s="56">
        <f t="shared" ref="BF11:BF21" si="34">100*(V11)/(M11+$D$2)</f>
        <v>85.714285714285708</v>
      </c>
      <c r="BG11" s="56">
        <f t="shared" ref="BG11:BG21" si="35">100*(W11)/(N11+$D$2)</f>
        <v>85.714285714285708</v>
      </c>
      <c r="BH11" s="56">
        <f t="shared" ref="BH11:BH21" si="36">100*(X11)/(O11+$D$2)</f>
        <v>85.714285714285708</v>
      </c>
      <c r="BI11" s="56">
        <f t="shared" ref="BI11:BI21" si="37">100*(Y11)/(P11+$D$2)</f>
        <v>85.714285714285708</v>
      </c>
      <c r="BJ11" s="56">
        <f t="shared" ref="BJ11:BJ21" si="38">100*(Z11)/(Q11+$D$2)</f>
        <v>85.714285714285708</v>
      </c>
      <c r="BK11" s="56">
        <f t="shared" ref="BK11:BK21" si="39">100*(AA11)/(R11+$D$2)</f>
        <v>85.714285714285708</v>
      </c>
      <c r="BL11" s="56">
        <f t="shared" ref="BL11:BL21" si="40">100*(AB11)/(S11+$D$2)</f>
        <v>85.714285714285708</v>
      </c>
      <c r="BN11" s="51" t="s">
        <v>2</v>
      </c>
      <c r="BO11" s="57">
        <f t="shared" ref="BO11:BO21" si="41">AN11/BO$10</f>
        <v>0.33333333333333331</v>
      </c>
      <c r="BP11" s="57">
        <f t="shared" ref="BP11:BP21" si="42">AO11/BP$10</f>
        <v>0.16666666666666666</v>
      </c>
      <c r="BQ11" s="57">
        <f t="shared" ref="BQ11:BQ21" si="43">AP11/BQ$10</f>
        <v>0.10416666666666664</v>
      </c>
      <c r="BR11" s="57">
        <f t="shared" ref="BR11:BR21" si="44">AQ11/BR$10</f>
        <v>7.2916666666666657E-2</v>
      </c>
      <c r="BS11" s="57">
        <f t="shared" ref="BS11:BS21" si="45">AR11/BS$10</f>
        <v>5.4166666666666662E-2</v>
      </c>
      <c r="BT11" s="57">
        <f t="shared" ref="BT11:BT21" si="46">AS11/BT$10</f>
        <v>4.1666666666666664E-2</v>
      </c>
      <c r="BU11" s="57">
        <f t="shared" ref="BU11:BU21" si="47">AT11/BU$10</f>
        <v>3.2738095238095233E-2</v>
      </c>
    </row>
    <row r="12" spans="2:73" x14ac:dyDescent="0.25">
      <c r="B12" s="51" t="s">
        <v>3</v>
      </c>
      <c r="C12" s="52">
        <v>0.33333333333333331</v>
      </c>
      <c r="D12" s="53">
        <v>0.41666666666666669</v>
      </c>
      <c r="E12" s="53">
        <v>0.41666666666666669</v>
      </c>
      <c r="F12" s="53">
        <v>0.41666666666666669</v>
      </c>
      <c r="G12" s="53">
        <v>0.41666666666666669</v>
      </c>
      <c r="H12" s="53">
        <v>0.375</v>
      </c>
      <c r="I12" s="53">
        <v>0.375</v>
      </c>
      <c r="J12" s="53">
        <v>0.375</v>
      </c>
      <c r="L12" s="51" t="s">
        <v>3</v>
      </c>
      <c r="M12" s="53">
        <f t="shared" si="0"/>
        <v>0.45833333333333337</v>
      </c>
      <c r="N12" s="53">
        <f t="shared" si="1"/>
        <v>0.45833333333333337</v>
      </c>
      <c r="O12" s="53">
        <f t="shared" si="2"/>
        <v>0.45833333333333337</v>
      </c>
      <c r="P12" s="53">
        <f t="shared" si="3"/>
        <v>0.45833333333333337</v>
      </c>
      <c r="Q12" s="53">
        <f t="shared" si="4"/>
        <v>0.41666666666666669</v>
      </c>
      <c r="R12" s="53">
        <f t="shared" si="5"/>
        <v>0.41666666666666669</v>
      </c>
      <c r="S12" s="53">
        <f t="shared" si="6"/>
        <v>0.41666666666666669</v>
      </c>
      <c r="U12" s="51" t="s">
        <v>3</v>
      </c>
      <c r="V12" s="53">
        <f t="shared" si="7"/>
        <v>0.41666666666666669</v>
      </c>
      <c r="W12" s="53">
        <f t="shared" si="8"/>
        <v>0.41666666666666669</v>
      </c>
      <c r="X12" s="53">
        <f t="shared" si="9"/>
        <v>0.41666666666666669</v>
      </c>
      <c r="Y12" s="53">
        <f t="shared" si="10"/>
        <v>0.41666666666666669</v>
      </c>
      <c r="Z12" s="53">
        <f t="shared" si="11"/>
        <v>0.375</v>
      </c>
      <c r="AA12" s="53">
        <f t="shared" si="12"/>
        <v>0.375</v>
      </c>
      <c r="AB12" s="53">
        <f t="shared" si="13"/>
        <v>0.375</v>
      </c>
      <c r="AD12" s="51" t="s">
        <v>3</v>
      </c>
      <c r="AE12" s="54">
        <f t="shared" ref="AE12:AE21" si="48">IF((V12+$D$2)-(($C12-$F$2)+$B$2+((AE$10-1)*$C$2))&lt;0,ABS((V12+$D$2)-(($C12)+$B$2+((AE$10-1)*$C$2))),0)</f>
        <v>0</v>
      </c>
      <c r="AF12" s="54">
        <f t="shared" si="14"/>
        <v>0</v>
      </c>
      <c r="AG12" s="54">
        <f t="shared" si="15"/>
        <v>0</v>
      </c>
      <c r="AH12" s="54">
        <f t="shared" si="16"/>
        <v>0</v>
      </c>
      <c r="AI12" s="54">
        <f t="shared" si="17"/>
        <v>6.25E-2</v>
      </c>
      <c r="AJ12" s="54">
        <f t="shared" si="18"/>
        <v>8.3333333333333315E-2</v>
      </c>
      <c r="AK12" s="54">
        <f t="shared" si="19"/>
        <v>0.10416666666666669</v>
      </c>
      <c r="AM12" s="51" t="s">
        <v>3</v>
      </c>
      <c r="AN12" s="54">
        <f t="shared" si="20"/>
        <v>0.33333333333333331</v>
      </c>
      <c r="AO12" s="54">
        <f t="shared" si="21"/>
        <v>0.33333333333333331</v>
      </c>
      <c r="AP12" s="54">
        <f t="shared" si="22"/>
        <v>0.33333333333333331</v>
      </c>
      <c r="AQ12" s="54">
        <f t="shared" si="23"/>
        <v>0.33333333333333331</v>
      </c>
      <c r="AR12" s="54">
        <f t="shared" si="24"/>
        <v>0.27083333333333331</v>
      </c>
      <c r="AS12" s="54">
        <f t="shared" si="25"/>
        <v>0.25</v>
      </c>
      <c r="AT12" s="54">
        <f t="shared" si="26"/>
        <v>0.22916666666666663</v>
      </c>
      <c r="AV12" s="51" t="s">
        <v>3</v>
      </c>
      <c r="AW12" s="55">
        <f t="shared" si="27"/>
        <v>8.3333333333333315E-2</v>
      </c>
      <c r="AX12" s="55">
        <f t="shared" si="28"/>
        <v>6.25E-2</v>
      </c>
      <c r="AY12" s="55">
        <f t="shared" si="29"/>
        <v>4.166666666666663E-2</v>
      </c>
      <c r="AZ12" s="55">
        <f t="shared" si="30"/>
        <v>2.0833333333333315E-2</v>
      </c>
      <c r="BA12" s="55">
        <f t="shared" si="31"/>
        <v>2.083333333333337E-2</v>
      </c>
      <c r="BB12" s="55">
        <f t="shared" si="32"/>
        <v>2.0833333333333315E-2</v>
      </c>
      <c r="BC12" s="55">
        <f t="shared" si="33"/>
        <v>2.083333333333337E-2</v>
      </c>
      <c r="BE12" s="51" t="s">
        <v>3</v>
      </c>
      <c r="BF12" s="56">
        <f t="shared" si="34"/>
        <v>86.956521739130437</v>
      </c>
      <c r="BG12" s="56">
        <f t="shared" si="35"/>
        <v>86.956521739130437</v>
      </c>
      <c r="BH12" s="56">
        <f t="shared" si="36"/>
        <v>86.956521739130437</v>
      </c>
      <c r="BI12" s="56">
        <f t="shared" si="37"/>
        <v>86.956521739130437</v>
      </c>
      <c r="BJ12" s="56">
        <f t="shared" si="38"/>
        <v>85.714285714285708</v>
      </c>
      <c r="BK12" s="56">
        <f t="shared" si="39"/>
        <v>85.714285714285708</v>
      </c>
      <c r="BL12" s="56">
        <f t="shared" si="40"/>
        <v>85.714285714285708</v>
      </c>
      <c r="BN12" s="51" t="s">
        <v>3</v>
      </c>
      <c r="BO12" s="57">
        <f t="shared" si="41"/>
        <v>0.33333333333333331</v>
      </c>
      <c r="BP12" s="57">
        <f t="shared" si="42"/>
        <v>0.16666666666666666</v>
      </c>
      <c r="BQ12" s="57">
        <f t="shared" si="43"/>
        <v>0.1111111111111111</v>
      </c>
      <c r="BR12" s="57">
        <f t="shared" si="44"/>
        <v>8.3333333333333329E-2</v>
      </c>
      <c r="BS12" s="57">
        <f t="shared" si="45"/>
        <v>5.4166666666666662E-2</v>
      </c>
      <c r="BT12" s="57">
        <f t="shared" si="46"/>
        <v>4.1666666666666664E-2</v>
      </c>
      <c r="BU12" s="57">
        <f t="shared" si="47"/>
        <v>3.2738095238095233E-2</v>
      </c>
    </row>
    <row r="13" spans="2:73" x14ac:dyDescent="0.25">
      <c r="B13" s="51" t="s">
        <v>4</v>
      </c>
      <c r="C13" s="52">
        <v>0.375</v>
      </c>
      <c r="D13" s="53">
        <v>0.5</v>
      </c>
      <c r="E13" s="53">
        <v>0.5</v>
      </c>
      <c r="F13" s="53">
        <v>0.5</v>
      </c>
      <c r="G13" s="53">
        <v>0.5</v>
      </c>
      <c r="H13" s="53">
        <v>0.47916666666666669</v>
      </c>
      <c r="I13" s="53">
        <v>0.45833333333333331</v>
      </c>
      <c r="J13" s="53">
        <v>0.4375</v>
      </c>
      <c r="L13" s="51" t="s">
        <v>4</v>
      </c>
      <c r="M13" s="53">
        <f t="shared" si="0"/>
        <v>0.54166666666666663</v>
      </c>
      <c r="N13" s="53">
        <f t="shared" si="1"/>
        <v>0.54166666666666663</v>
      </c>
      <c r="O13" s="53">
        <f t="shared" si="2"/>
        <v>0.54166666666666663</v>
      </c>
      <c r="P13" s="53">
        <f t="shared" si="3"/>
        <v>0.54166666666666663</v>
      </c>
      <c r="Q13" s="53">
        <f t="shared" si="4"/>
        <v>0.52083333333333337</v>
      </c>
      <c r="R13" s="53">
        <f t="shared" si="5"/>
        <v>0.5</v>
      </c>
      <c r="S13" s="53">
        <f t="shared" si="6"/>
        <v>0.47916666666666669</v>
      </c>
      <c r="U13" s="51" t="s">
        <v>4</v>
      </c>
      <c r="V13" s="53">
        <f t="shared" si="7"/>
        <v>0.49999999999999994</v>
      </c>
      <c r="W13" s="53">
        <f t="shared" si="8"/>
        <v>0.49999999999999994</v>
      </c>
      <c r="X13" s="53">
        <f t="shared" si="9"/>
        <v>0.49999999999999994</v>
      </c>
      <c r="Y13" s="53">
        <f t="shared" si="10"/>
        <v>0.49999999999999994</v>
      </c>
      <c r="Z13" s="53">
        <f t="shared" si="11"/>
        <v>0.47916666666666669</v>
      </c>
      <c r="AA13" s="53">
        <f t="shared" si="12"/>
        <v>0.45833333333333331</v>
      </c>
      <c r="AB13" s="53">
        <f t="shared" si="13"/>
        <v>0.4375</v>
      </c>
      <c r="AD13" s="51" t="s">
        <v>4</v>
      </c>
      <c r="AE13" s="54">
        <f t="shared" si="48"/>
        <v>0</v>
      </c>
      <c r="AF13" s="54">
        <f t="shared" si="14"/>
        <v>0</v>
      </c>
      <c r="AG13" s="54">
        <f t="shared" si="15"/>
        <v>0</v>
      </c>
      <c r="AH13" s="54">
        <f t="shared" si="16"/>
        <v>0</v>
      </c>
      <c r="AI13" s="54">
        <f t="shared" si="17"/>
        <v>0</v>
      </c>
      <c r="AJ13" s="54">
        <f t="shared" si="18"/>
        <v>4.1666666666666741E-2</v>
      </c>
      <c r="AK13" s="54">
        <f t="shared" si="19"/>
        <v>8.3333333333333426E-2</v>
      </c>
      <c r="AM13" s="51" t="s">
        <v>4</v>
      </c>
      <c r="AN13" s="54">
        <f t="shared" si="20"/>
        <v>0.375</v>
      </c>
      <c r="AO13" s="54">
        <f t="shared" si="21"/>
        <v>0.375</v>
      </c>
      <c r="AP13" s="54">
        <f t="shared" si="22"/>
        <v>0.375</v>
      </c>
      <c r="AQ13" s="54">
        <f t="shared" si="23"/>
        <v>0.375</v>
      </c>
      <c r="AR13" s="54">
        <f t="shared" si="24"/>
        <v>0.375</v>
      </c>
      <c r="AS13" s="54">
        <f t="shared" si="25"/>
        <v>0.33333333333333326</v>
      </c>
      <c r="AT13" s="54">
        <f t="shared" si="26"/>
        <v>0.29166666666666657</v>
      </c>
      <c r="AV13" s="51" t="s">
        <v>4</v>
      </c>
      <c r="AW13" s="55">
        <f t="shared" si="27"/>
        <v>0.12499999999999989</v>
      </c>
      <c r="AX13" s="55">
        <f t="shared" si="28"/>
        <v>0.10416666666666657</v>
      </c>
      <c r="AY13" s="55">
        <f t="shared" si="29"/>
        <v>8.3333333333333204E-2</v>
      </c>
      <c r="AZ13" s="55">
        <f t="shared" si="30"/>
        <v>6.2499999999999889E-2</v>
      </c>
      <c r="BA13" s="55">
        <f t="shared" si="31"/>
        <v>2.0833333333333315E-2</v>
      </c>
      <c r="BB13" s="55">
        <f t="shared" si="32"/>
        <v>2.083333333333337E-2</v>
      </c>
      <c r="BC13" s="55">
        <f t="shared" si="33"/>
        <v>2.083333333333337E-2</v>
      </c>
      <c r="BE13" s="51" t="s">
        <v>4</v>
      </c>
      <c r="BF13" s="56">
        <f t="shared" si="34"/>
        <v>88.888888888888872</v>
      </c>
      <c r="BG13" s="56">
        <f t="shared" si="35"/>
        <v>88.888888888888872</v>
      </c>
      <c r="BH13" s="56">
        <f t="shared" si="36"/>
        <v>88.888888888888872</v>
      </c>
      <c r="BI13" s="56">
        <f t="shared" si="37"/>
        <v>88.888888888888872</v>
      </c>
      <c r="BJ13" s="56">
        <f t="shared" si="38"/>
        <v>88.461538461538453</v>
      </c>
      <c r="BK13" s="56">
        <f t="shared" si="39"/>
        <v>87.999999999999986</v>
      </c>
      <c r="BL13" s="56">
        <f t="shared" si="40"/>
        <v>87.5</v>
      </c>
      <c r="BN13" s="51" t="s">
        <v>4</v>
      </c>
      <c r="BO13" s="57">
        <f t="shared" si="41"/>
        <v>0.375</v>
      </c>
      <c r="BP13" s="57">
        <f t="shared" si="42"/>
        <v>0.1875</v>
      </c>
      <c r="BQ13" s="57">
        <f t="shared" si="43"/>
        <v>0.125</v>
      </c>
      <c r="BR13" s="57">
        <f t="shared" si="44"/>
        <v>9.375E-2</v>
      </c>
      <c r="BS13" s="57">
        <f t="shared" si="45"/>
        <v>7.4999999999999997E-2</v>
      </c>
      <c r="BT13" s="57">
        <f t="shared" si="46"/>
        <v>5.5555555555555546E-2</v>
      </c>
      <c r="BU13" s="57">
        <f t="shared" si="47"/>
        <v>4.166666666666665E-2</v>
      </c>
    </row>
    <row r="14" spans="2:73" x14ac:dyDescent="0.25">
      <c r="B14" s="51" t="s">
        <v>5</v>
      </c>
      <c r="C14" s="52">
        <v>0.375</v>
      </c>
      <c r="D14" s="53">
        <v>0.54166666666666663</v>
      </c>
      <c r="E14" s="53">
        <v>0.54166666666666663</v>
      </c>
      <c r="F14" s="53">
        <v>0.5</v>
      </c>
      <c r="G14" s="53">
        <v>0.5</v>
      </c>
      <c r="H14" s="53">
        <v>0.47916666666666669</v>
      </c>
      <c r="I14" s="53">
        <v>0.45833333333333331</v>
      </c>
      <c r="J14" s="53">
        <v>0.4375</v>
      </c>
      <c r="L14" s="51" t="s">
        <v>5</v>
      </c>
      <c r="M14" s="53">
        <f t="shared" si="0"/>
        <v>0.58333333333333326</v>
      </c>
      <c r="N14" s="53">
        <f t="shared" si="1"/>
        <v>0.58333333333333326</v>
      </c>
      <c r="O14" s="53">
        <f t="shared" si="2"/>
        <v>0.54166666666666663</v>
      </c>
      <c r="P14" s="53">
        <f t="shared" si="3"/>
        <v>0.54166666666666663</v>
      </c>
      <c r="Q14" s="53">
        <f t="shared" si="4"/>
        <v>0.52083333333333337</v>
      </c>
      <c r="R14" s="53">
        <f t="shared" si="5"/>
        <v>0.5</v>
      </c>
      <c r="S14" s="53">
        <f t="shared" si="6"/>
        <v>0.47916666666666669</v>
      </c>
      <c r="U14" s="51" t="s">
        <v>5</v>
      </c>
      <c r="V14" s="53">
        <f t="shared" si="7"/>
        <v>0.54166666666666663</v>
      </c>
      <c r="W14" s="53">
        <f t="shared" si="8"/>
        <v>0.54166666666666663</v>
      </c>
      <c r="X14" s="53">
        <f t="shared" si="9"/>
        <v>0.49999999999999994</v>
      </c>
      <c r="Y14" s="53">
        <f t="shared" si="10"/>
        <v>0.49999999999999994</v>
      </c>
      <c r="Z14" s="53">
        <f t="shared" si="11"/>
        <v>0.47916666666666669</v>
      </c>
      <c r="AA14" s="53">
        <f t="shared" si="12"/>
        <v>0.45833333333333331</v>
      </c>
      <c r="AB14" s="53">
        <f t="shared" si="13"/>
        <v>0.4375</v>
      </c>
      <c r="AD14" s="51" t="s">
        <v>5</v>
      </c>
      <c r="AE14" s="54">
        <f t="shared" si="48"/>
        <v>0</v>
      </c>
      <c r="AF14" s="54">
        <f t="shared" si="14"/>
        <v>0</v>
      </c>
      <c r="AG14" s="54">
        <f t="shared" si="15"/>
        <v>0</v>
      </c>
      <c r="AH14" s="54">
        <f t="shared" si="16"/>
        <v>0</v>
      </c>
      <c r="AI14" s="54">
        <f t="shared" si="17"/>
        <v>0</v>
      </c>
      <c r="AJ14" s="54">
        <f t="shared" si="18"/>
        <v>4.1666666666666741E-2</v>
      </c>
      <c r="AK14" s="54">
        <f t="shared" si="19"/>
        <v>8.3333333333333426E-2</v>
      </c>
      <c r="AM14" s="51" t="s">
        <v>5</v>
      </c>
      <c r="AN14" s="54">
        <f t="shared" si="20"/>
        <v>0.375</v>
      </c>
      <c r="AO14" s="54">
        <f t="shared" si="21"/>
        <v>0.375</v>
      </c>
      <c r="AP14" s="54">
        <f t="shared" si="22"/>
        <v>0.375</v>
      </c>
      <c r="AQ14" s="54">
        <f t="shared" si="23"/>
        <v>0.375</v>
      </c>
      <c r="AR14" s="54">
        <f t="shared" si="24"/>
        <v>0.375</v>
      </c>
      <c r="AS14" s="54">
        <f t="shared" si="25"/>
        <v>0.33333333333333326</v>
      </c>
      <c r="AT14" s="54">
        <f t="shared" si="26"/>
        <v>0.29166666666666657</v>
      </c>
      <c r="AV14" s="51" t="s">
        <v>5</v>
      </c>
      <c r="AW14" s="55">
        <f t="shared" si="27"/>
        <v>0.16666666666666663</v>
      </c>
      <c r="AX14" s="55">
        <f t="shared" si="28"/>
        <v>0.14583333333333331</v>
      </c>
      <c r="AY14" s="55">
        <f t="shared" si="29"/>
        <v>8.3333333333333204E-2</v>
      </c>
      <c r="AZ14" s="55">
        <f t="shared" si="30"/>
        <v>6.2499999999999889E-2</v>
      </c>
      <c r="BA14" s="55">
        <f t="shared" si="31"/>
        <v>2.0833333333333315E-2</v>
      </c>
      <c r="BB14" s="55">
        <f t="shared" si="32"/>
        <v>2.083333333333337E-2</v>
      </c>
      <c r="BC14" s="55">
        <f t="shared" si="33"/>
        <v>2.083333333333337E-2</v>
      </c>
      <c r="BE14" s="51" t="s">
        <v>5</v>
      </c>
      <c r="BF14" s="56">
        <f t="shared" si="34"/>
        <v>89.65517241379311</v>
      </c>
      <c r="BG14" s="56">
        <f t="shared" si="35"/>
        <v>89.65517241379311</v>
      </c>
      <c r="BH14" s="56">
        <f t="shared" si="36"/>
        <v>88.888888888888872</v>
      </c>
      <c r="BI14" s="56">
        <f t="shared" si="37"/>
        <v>88.888888888888872</v>
      </c>
      <c r="BJ14" s="56">
        <f t="shared" si="38"/>
        <v>88.461538461538453</v>
      </c>
      <c r="BK14" s="56">
        <f t="shared" si="39"/>
        <v>87.999999999999986</v>
      </c>
      <c r="BL14" s="56">
        <f t="shared" si="40"/>
        <v>87.5</v>
      </c>
      <c r="BN14" s="51" t="s">
        <v>5</v>
      </c>
      <c r="BO14" s="57">
        <f t="shared" si="41"/>
        <v>0.375</v>
      </c>
      <c r="BP14" s="57">
        <f t="shared" si="42"/>
        <v>0.1875</v>
      </c>
      <c r="BQ14" s="57">
        <f t="shared" si="43"/>
        <v>0.125</v>
      </c>
      <c r="BR14" s="57">
        <f t="shared" si="44"/>
        <v>9.375E-2</v>
      </c>
      <c r="BS14" s="57">
        <f t="shared" si="45"/>
        <v>7.4999999999999997E-2</v>
      </c>
      <c r="BT14" s="57">
        <f t="shared" si="46"/>
        <v>5.5555555555555546E-2</v>
      </c>
      <c r="BU14" s="57">
        <f t="shared" si="47"/>
        <v>4.166666666666665E-2</v>
      </c>
    </row>
    <row r="15" spans="2:73" x14ac:dyDescent="0.25">
      <c r="B15" s="51" t="s">
        <v>6</v>
      </c>
      <c r="C15" s="52">
        <v>0.375</v>
      </c>
      <c r="D15" s="53">
        <v>0.58333333333333337</v>
      </c>
      <c r="E15" s="53">
        <v>0.58333333333333337</v>
      </c>
      <c r="F15" s="53">
        <v>0.54166666666666663</v>
      </c>
      <c r="G15" s="53">
        <v>0.54166666666666663</v>
      </c>
      <c r="H15" s="53">
        <v>0.52083333333333337</v>
      </c>
      <c r="I15" s="53">
        <v>0.5</v>
      </c>
      <c r="J15" s="53">
        <v>0.47916666666666669</v>
      </c>
      <c r="L15" s="51" t="s">
        <v>6</v>
      </c>
      <c r="M15" s="53">
        <f t="shared" si="0"/>
        <v>0.625</v>
      </c>
      <c r="N15" s="53">
        <f t="shared" si="1"/>
        <v>0.625</v>
      </c>
      <c r="O15" s="53">
        <f t="shared" si="2"/>
        <v>0.58333333333333326</v>
      </c>
      <c r="P15" s="53">
        <f t="shared" si="3"/>
        <v>0.58333333333333326</v>
      </c>
      <c r="Q15" s="53">
        <f t="shared" si="4"/>
        <v>0.5625</v>
      </c>
      <c r="R15" s="53">
        <f t="shared" si="5"/>
        <v>0.54166666666666663</v>
      </c>
      <c r="S15" s="53">
        <f t="shared" si="6"/>
        <v>0.52083333333333337</v>
      </c>
      <c r="U15" s="51" t="s">
        <v>6</v>
      </c>
      <c r="V15" s="53">
        <f t="shared" si="7"/>
        <v>0.58333333333333337</v>
      </c>
      <c r="W15" s="53">
        <f t="shared" si="8"/>
        <v>0.58333333333333337</v>
      </c>
      <c r="X15" s="53">
        <f t="shared" si="9"/>
        <v>0.54166666666666663</v>
      </c>
      <c r="Y15" s="53">
        <f t="shared" si="10"/>
        <v>0.54166666666666663</v>
      </c>
      <c r="Z15" s="53">
        <f t="shared" si="11"/>
        <v>0.52083333333333337</v>
      </c>
      <c r="AA15" s="53">
        <f t="shared" si="12"/>
        <v>0.49999999999999994</v>
      </c>
      <c r="AB15" s="53">
        <f t="shared" si="13"/>
        <v>0.47916666666666669</v>
      </c>
      <c r="AD15" s="51" t="s">
        <v>6</v>
      </c>
      <c r="AE15" s="54">
        <f t="shared" si="48"/>
        <v>0</v>
      </c>
      <c r="AF15" s="54">
        <f t="shared" si="14"/>
        <v>0</v>
      </c>
      <c r="AG15" s="54">
        <f t="shared" si="15"/>
        <v>0</v>
      </c>
      <c r="AH15" s="54">
        <f t="shared" si="16"/>
        <v>0</v>
      </c>
      <c r="AI15" s="54">
        <f t="shared" si="17"/>
        <v>0</v>
      </c>
      <c r="AJ15" s="54">
        <f t="shared" si="18"/>
        <v>0</v>
      </c>
      <c r="AK15" s="54">
        <f t="shared" si="19"/>
        <v>4.1666666666666741E-2</v>
      </c>
      <c r="AM15" s="51" t="s">
        <v>6</v>
      </c>
      <c r="AN15" s="54">
        <f t="shared" si="20"/>
        <v>0.375</v>
      </c>
      <c r="AO15" s="54">
        <f t="shared" si="21"/>
        <v>0.375</v>
      </c>
      <c r="AP15" s="54">
        <f t="shared" si="22"/>
        <v>0.375</v>
      </c>
      <c r="AQ15" s="54">
        <f t="shared" si="23"/>
        <v>0.375</v>
      </c>
      <c r="AR15" s="54">
        <f t="shared" si="24"/>
        <v>0.375</v>
      </c>
      <c r="AS15" s="54">
        <f t="shared" si="25"/>
        <v>0.375</v>
      </c>
      <c r="AT15" s="54">
        <f t="shared" si="26"/>
        <v>0.33333333333333326</v>
      </c>
      <c r="AV15" s="51" t="s">
        <v>6</v>
      </c>
      <c r="AW15" s="55">
        <f t="shared" si="27"/>
        <v>0.20833333333333337</v>
      </c>
      <c r="AX15" s="55">
        <f t="shared" si="28"/>
        <v>0.18750000000000006</v>
      </c>
      <c r="AY15" s="55">
        <f t="shared" si="29"/>
        <v>0.12499999999999994</v>
      </c>
      <c r="AZ15" s="55">
        <f t="shared" si="30"/>
        <v>0.10416666666666663</v>
      </c>
      <c r="BA15" s="55">
        <f t="shared" si="31"/>
        <v>6.2500000000000056E-2</v>
      </c>
      <c r="BB15" s="55">
        <f t="shared" si="32"/>
        <v>2.0833333333333259E-2</v>
      </c>
      <c r="BC15" s="55">
        <f t="shared" si="33"/>
        <v>2.083333333333337E-2</v>
      </c>
      <c r="BE15" s="51" t="s">
        <v>6</v>
      </c>
      <c r="BF15" s="56">
        <f t="shared" si="34"/>
        <v>90.322580645161295</v>
      </c>
      <c r="BG15" s="56">
        <f t="shared" si="35"/>
        <v>90.322580645161295</v>
      </c>
      <c r="BH15" s="56">
        <f t="shared" si="36"/>
        <v>89.65517241379311</v>
      </c>
      <c r="BI15" s="56">
        <f t="shared" si="37"/>
        <v>89.65517241379311</v>
      </c>
      <c r="BJ15" s="56">
        <f t="shared" si="38"/>
        <v>89.285714285714278</v>
      </c>
      <c r="BK15" s="56">
        <f t="shared" si="39"/>
        <v>88.888888888888872</v>
      </c>
      <c r="BL15" s="56">
        <f t="shared" si="40"/>
        <v>88.461538461538453</v>
      </c>
      <c r="BN15" s="51" t="s">
        <v>6</v>
      </c>
      <c r="BO15" s="57">
        <f t="shared" si="41"/>
        <v>0.375</v>
      </c>
      <c r="BP15" s="57">
        <f t="shared" si="42"/>
        <v>0.1875</v>
      </c>
      <c r="BQ15" s="57">
        <f t="shared" si="43"/>
        <v>0.125</v>
      </c>
      <c r="BR15" s="57">
        <f t="shared" si="44"/>
        <v>9.375E-2</v>
      </c>
      <c r="BS15" s="57">
        <f t="shared" si="45"/>
        <v>7.4999999999999997E-2</v>
      </c>
      <c r="BT15" s="57">
        <f t="shared" si="46"/>
        <v>6.25E-2</v>
      </c>
      <c r="BU15" s="57">
        <f t="shared" si="47"/>
        <v>4.7619047619047609E-2</v>
      </c>
    </row>
    <row r="16" spans="2:73" x14ac:dyDescent="0.25">
      <c r="B16" s="51" t="s">
        <v>7</v>
      </c>
      <c r="C16" s="52">
        <v>0.375</v>
      </c>
      <c r="D16" s="53">
        <v>0.54166666666666663</v>
      </c>
      <c r="E16" s="53">
        <v>0.54166666666666663</v>
      </c>
      <c r="F16" s="53">
        <v>0.54166666666666663</v>
      </c>
      <c r="G16" s="53">
        <v>0.54166666666666663</v>
      </c>
      <c r="H16" s="53">
        <v>0.52083333333333337</v>
      </c>
      <c r="I16" s="53">
        <v>0.5</v>
      </c>
      <c r="J16" s="53">
        <v>0.47916666666666669</v>
      </c>
      <c r="L16" s="51" t="s">
        <v>7</v>
      </c>
      <c r="M16" s="53">
        <f t="shared" si="0"/>
        <v>0.58333333333333326</v>
      </c>
      <c r="N16" s="53">
        <f t="shared" si="1"/>
        <v>0.58333333333333326</v>
      </c>
      <c r="O16" s="53">
        <f t="shared" si="2"/>
        <v>0.58333333333333326</v>
      </c>
      <c r="P16" s="53">
        <f t="shared" si="3"/>
        <v>0.58333333333333326</v>
      </c>
      <c r="Q16" s="53">
        <f t="shared" si="4"/>
        <v>0.5625</v>
      </c>
      <c r="R16" s="53">
        <f t="shared" si="5"/>
        <v>0.54166666666666663</v>
      </c>
      <c r="S16" s="53">
        <f t="shared" si="6"/>
        <v>0.52083333333333337</v>
      </c>
      <c r="U16" s="51" t="s">
        <v>7</v>
      </c>
      <c r="V16" s="53">
        <f t="shared" si="7"/>
        <v>0.54166666666666663</v>
      </c>
      <c r="W16" s="53">
        <f t="shared" si="8"/>
        <v>0.54166666666666663</v>
      </c>
      <c r="X16" s="53">
        <f t="shared" si="9"/>
        <v>0.54166666666666663</v>
      </c>
      <c r="Y16" s="53">
        <f t="shared" si="10"/>
        <v>0.54166666666666663</v>
      </c>
      <c r="Z16" s="53">
        <f t="shared" si="11"/>
        <v>0.52083333333333337</v>
      </c>
      <c r="AA16" s="53">
        <f t="shared" si="12"/>
        <v>0.49999999999999994</v>
      </c>
      <c r="AB16" s="53">
        <f t="shared" si="13"/>
        <v>0.47916666666666669</v>
      </c>
      <c r="AD16" s="51" t="s">
        <v>7</v>
      </c>
      <c r="AE16" s="54">
        <f t="shared" si="48"/>
        <v>0</v>
      </c>
      <c r="AF16" s="54">
        <f t="shared" si="14"/>
        <v>0</v>
      </c>
      <c r="AG16" s="54">
        <f t="shared" si="15"/>
        <v>0</v>
      </c>
      <c r="AH16" s="54">
        <f t="shared" si="16"/>
        <v>0</v>
      </c>
      <c r="AI16" s="54">
        <f t="shared" si="17"/>
        <v>0</v>
      </c>
      <c r="AJ16" s="54">
        <f t="shared" si="18"/>
        <v>0</v>
      </c>
      <c r="AK16" s="54">
        <f t="shared" si="19"/>
        <v>4.1666666666666741E-2</v>
      </c>
      <c r="AM16" s="51" t="s">
        <v>7</v>
      </c>
      <c r="AN16" s="54">
        <f t="shared" si="20"/>
        <v>0.375</v>
      </c>
      <c r="AO16" s="54">
        <f t="shared" si="21"/>
        <v>0.375</v>
      </c>
      <c r="AP16" s="54">
        <f t="shared" si="22"/>
        <v>0.375</v>
      </c>
      <c r="AQ16" s="54">
        <f t="shared" si="23"/>
        <v>0.375</v>
      </c>
      <c r="AR16" s="54">
        <f t="shared" si="24"/>
        <v>0.375</v>
      </c>
      <c r="AS16" s="54">
        <f t="shared" si="25"/>
        <v>0.375</v>
      </c>
      <c r="AT16" s="54">
        <f t="shared" si="26"/>
        <v>0.33333333333333326</v>
      </c>
      <c r="AV16" s="51" t="s">
        <v>7</v>
      </c>
      <c r="AW16" s="55">
        <f t="shared" si="27"/>
        <v>0.16666666666666663</v>
      </c>
      <c r="AX16" s="55">
        <f t="shared" si="28"/>
        <v>0.14583333333333331</v>
      </c>
      <c r="AY16" s="55">
        <f t="shared" si="29"/>
        <v>0.12499999999999994</v>
      </c>
      <c r="AZ16" s="55">
        <f t="shared" si="30"/>
        <v>0.10416666666666663</v>
      </c>
      <c r="BA16" s="55">
        <f t="shared" si="31"/>
        <v>6.2500000000000056E-2</v>
      </c>
      <c r="BB16" s="55">
        <f t="shared" si="32"/>
        <v>2.0833333333333259E-2</v>
      </c>
      <c r="BC16" s="55">
        <f t="shared" si="33"/>
        <v>2.083333333333337E-2</v>
      </c>
      <c r="BE16" s="51" t="s">
        <v>7</v>
      </c>
      <c r="BF16" s="56">
        <f t="shared" si="34"/>
        <v>89.65517241379311</v>
      </c>
      <c r="BG16" s="56">
        <f t="shared" si="35"/>
        <v>89.65517241379311</v>
      </c>
      <c r="BH16" s="56">
        <f t="shared" si="36"/>
        <v>89.65517241379311</v>
      </c>
      <c r="BI16" s="56">
        <f t="shared" si="37"/>
        <v>89.65517241379311</v>
      </c>
      <c r="BJ16" s="56">
        <f t="shared" si="38"/>
        <v>89.285714285714278</v>
      </c>
      <c r="BK16" s="56">
        <f t="shared" si="39"/>
        <v>88.888888888888872</v>
      </c>
      <c r="BL16" s="56">
        <f t="shared" si="40"/>
        <v>88.461538461538453</v>
      </c>
      <c r="BN16" s="51" t="s">
        <v>7</v>
      </c>
      <c r="BO16" s="57">
        <f t="shared" si="41"/>
        <v>0.375</v>
      </c>
      <c r="BP16" s="57">
        <f t="shared" si="42"/>
        <v>0.1875</v>
      </c>
      <c r="BQ16" s="57">
        <f t="shared" si="43"/>
        <v>0.125</v>
      </c>
      <c r="BR16" s="57">
        <f t="shared" si="44"/>
        <v>9.375E-2</v>
      </c>
      <c r="BS16" s="57">
        <f t="shared" si="45"/>
        <v>7.4999999999999997E-2</v>
      </c>
      <c r="BT16" s="57">
        <f t="shared" si="46"/>
        <v>6.25E-2</v>
      </c>
      <c r="BU16" s="57">
        <f t="shared" si="47"/>
        <v>4.7619047619047609E-2</v>
      </c>
    </row>
    <row r="17" spans="2:73" x14ac:dyDescent="0.25">
      <c r="B17" s="51" t="s">
        <v>8</v>
      </c>
      <c r="C17" s="52">
        <v>0.375</v>
      </c>
      <c r="D17" s="53">
        <v>0.5</v>
      </c>
      <c r="E17" s="53">
        <v>0.5</v>
      </c>
      <c r="F17" s="53">
        <v>0.5</v>
      </c>
      <c r="G17" s="53">
        <v>0.5</v>
      </c>
      <c r="H17" s="53">
        <v>0.47916666666666669</v>
      </c>
      <c r="I17" s="53">
        <v>0.45833333333333331</v>
      </c>
      <c r="J17" s="53">
        <v>0.4375</v>
      </c>
      <c r="L17" s="51" t="s">
        <v>8</v>
      </c>
      <c r="M17" s="53">
        <f t="shared" si="0"/>
        <v>0.54166666666666663</v>
      </c>
      <c r="N17" s="53">
        <f t="shared" si="1"/>
        <v>0.54166666666666663</v>
      </c>
      <c r="O17" s="53">
        <f t="shared" si="2"/>
        <v>0.54166666666666663</v>
      </c>
      <c r="P17" s="53">
        <f t="shared" si="3"/>
        <v>0.54166666666666663</v>
      </c>
      <c r="Q17" s="53">
        <f t="shared" si="4"/>
        <v>0.52083333333333337</v>
      </c>
      <c r="R17" s="53">
        <f t="shared" si="5"/>
        <v>0.5</v>
      </c>
      <c r="S17" s="53">
        <f t="shared" si="6"/>
        <v>0.47916666666666669</v>
      </c>
      <c r="U17" s="51" t="s">
        <v>8</v>
      </c>
      <c r="V17" s="53">
        <f t="shared" si="7"/>
        <v>0.49999999999999994</v>
      </c>
      <c r="W17" s="53">
        <f t="shared" si="8"/>
        <v>0.49999999999999994</v>
      </c>
      <c r="X17" s="53">
        <f t="shared" si="9"/>
        <v>0.49999999999999994</v>
      </c>
      <c r="Y17" s="53">
        <f t="shared" si="10"/>
        <v>0.49999999999999994</v>
      </c>
      <c r="Z17" s="53">
        <f t="shared" si="11"/>
        <v>0.47916666666666669</v>
      </c>
      <c r="AA17" s="53">
        <f t="shared" si="12"/>
        <v>0.45833333333333331</v>
      </c>
      <c r="AB17" s="53">
        <f t="shared" si="13"/>
        <v>0.4375</v>
      </c>
      <c r="AD17" s="51" t="s">
        <v>8</v>
      </c>
      <c r="AE17" s="54">
        <f t="shared" si="48"/>
        <v>0</v>
      </c>
      <c r="AF17" s="54">
        <f t="shared" si="14"/>
        <v>0</v>
      </c>
      <c r="AG17" s="54">
        <f t="shared" si="15"/>
        <v>0</v>
      </c>
      <c r="AH17" s="54">
        <f t="shared" si="16"/>
        <v>0</v>
      </c>
      <c r="AI17" s="54">
        <f t="shared" si="17"/>
        <v>0</v>
      </c>
      <c r="AJ17" s="54">
        <f t="shared" si="18"/>
        <v>4.1666666666666741E-2</v>
      </c>
      <c r="AK17" s="54">
        <f t="shared" si="19"/>
        <v>8.3333333333333426E-2</v>
      </c>
      <c r="AM17" s="51" t="s">
        <v>8</v>
      </c>
      <c r="AN17" s="54">
        <f t="shared" si="20"/>
        <v>0.375</v>
      </c>
      <c r="AO17" s="54">
        <f t="shared" si="21"/>
        <v>0.375</v>
      </c>
      <c r="AP17" s="54">
        <f t="shared" si="22"/>
        <v>0.375</v>
      </c>
      <c r="AQ17" s="54">
        <f t="shared" si="23"/>
        <v>0.375</v>
      </c>
      <c r="AR17" s="54">
        <f t="shared" si="24"/>
        <v>0.375</v>
      </c>
      <c r="AS17" s="54">
        <f t="shared" si="25"/>
        <v>0.33333333333333326</v>
      </c>
      <c r="AT17" s="54">
        <f t="shared" si="26"/>
        <v>0.29166666666666657</v>
      </c>
      <c r="AV17" s="51" t="s">
        <v>8</v>
      </c>
      <c r="AW17" s="55">
        <f t="shared" si="27"/>
        <v>0.12499999999999989</v>
      </c>
      <c r="AX17" s="55">
        <f t="shared" si="28"/>
        <v>0.10416666666666657</v>
      </c>
      <c r="AY17" s="55">
        <f t="shared" si="29"/>
        <v>8.3333333333333204E-2</v>
      </c>
      <c r="AZ17" s="55">
        <f t="shared" si="30"/>
        <v>6.2499999999999889E-2</v>
      </c>
      <c r="BA17" s="55">
        <f t="shared" si="31"/>
        <v>2.0833333333333315E-2</v>
      </c>
      <c r="BB17" s="55">
        <f t="shared" si="32"/>
        <v>2.083333333333337E-2</v>
      </c>
      <c r="BC17" s="55">
        <f t="shared" si="33"/>
        <v>2.083333333333337E-2</v>
      </c>
      <c r="BE17" s="51" t="s">
        <v>8</v>
      </c>
      <c r="BF17" s="56">
        <f t="shared" si="34"/>
        <v>88.888888888888872</v>
      </c>
      <c r="BG17" s="56">
        <f t="shared" si="35"/>
        <v>88.888888888888872</v>
      </c>
      <c r="BH17" s="56">
        <f t="shared" si="36"/>
        <v>88.888888888888872</v>
      </c>
      <c r="BI17" s="56">
        <f t="shared" si="37"/>
        <v>88.888888888888872</v>
      </c>
      <c r="BJ17" s="56">
        <f t="shared" si="38"/>
        <v>88.461538461538453</v>
      </c>
      <c r="BK17" s="56">
        <f t="shared" si="39"/>
        <v>87.999999999999986</v>
      </c>
      <c r="BL17" s="56">
        <f t="shared" si="40"/>
        <v>87.5</v>
      </c>
      <c r="BN17" s="51" t="s">
        <v>8</v>
      </c>
      <c r="BO17" s="57">
        <f t="shared" si="41"/>
        <v>0.375</v>
      </c>
      <c r="BP17" s="57">
        <f t="shared" si="42"/>
        <v>0.1875</v>
      </c>
      <c r="BQ17" s="57">
        <f t="shared" si="43"/>
        <v>0.125</v>
      </c>
      <c r="BR17" s="57">
        <f t="shared" si="44"/>
        <v>9.375E-2</v>
      </c>
      <c r="BS17" s="57">
        <f t="shared" si="45"/>
        <v>7.4999999999999997E-2</v>
      </c>
      <c r="BT17" s="57">
        <f t="shared" si="46"/>
        <v>5.5555555555555546E-2</v>
      </c>
      <c r="BU17" s="57">
        <f t="shared" si="47"/>
        <v>4.166666666666665E-2</v>
      </c>
    </row>
    <row r="18" spans="2:73" x14ac:dyDescent="0.25">
      <c r="B18" s="51" t="s">
        <v>9</v>
      </c>
      <c r="C18" s="52">
        <v>0.375</v>
      </c>
      <c r="D18" s="53">
        <v>0.5</v>
      </c>
      <c r="E18" s="53">
        <v>0.5</v>
      </c>
      <c r="F18" s="53">
        <v>0.45833333333333331</v>
      </c>
      <c r="G18" s="53">
        <v>0.45833333333333331</v>
      </c>
      <c r="H18" s="53">
        <v>0.41666666666666669</v>
      </c>
      <c r="I18" s="53">
        <v>0.375</v>
      </c>
      <c r="J18" s="53">
        <v>0.375</v>
      </c>
      <c r="L18" s="51" t="s">
        <v>9</v>
      </c>
      <c r="M18" s="53">
        <f t="shared" si="0"/>
        <v>0.54166666666666663</v>
      </c>
      <c r="N18" s="53">
        <f t="shared" si="1"/>
        <v>0.54166666666666663</v>
      </c>
      <c r="O18" s="53">
        <f t="shared" si="2"/>
        <v>0.5</v>
      </c>
      <c r="P18" s="53">
        <f t="shared" si="3"/>
        <v>0.5</v>
      </c>
      <c r="Q18" s="53">
        <f t="shared" si="4"/>
        <v>0.45833333333333337</v>
      </c>
      <c r="R18" s="53">
        <f t="shared" si="5"/>
        <v>0.41666666666666669</v>
      </c>
      <c r="S18" s="53">
        <f t="shared" si="6"/>
        <v>0.41666666666666669</v>
      </c>
      <c r="U18" s="51" t="s">
        <v>9</v>
      </c>
      <c r="V18" s="53">
        <f t="shared" si="7"/>
        <v>0.49999999999999994</v>
      </c>
      <c r="W18" s="53">
        <f t="shared" si="8"/>
        <v>0.49999999999999994</v>
      </c>
      <c r="X18" s="53">
        <f t="shared" si="9"/>
        <v>0.45833333333333331</v>
      </c>
      <c r="Y18" s="53">
        <f t="shared" si="10"/>
        <v>0.45833333333333331</v>
      </c>
      <c r="Z18" s="53">
        <f t="shared" si="11"/>
        <v>0.41666666666666669</v>
      </c>
      <c r="AA18" s="53">
        <f t="shared" si="12"/>
        <v>0.375</v>
      </c>
      <c r="AB18" s="53">
        <f t="shared" si="13"/>
        <v>0.375</v>
      </c>
      <c r="AD18" s="51" t="s">
        <v>9</v>
      </c>
      <c r="AE18" s="54">
        <f t="shared" si="48"/>
        <v>0</v>
      </c>
      <c r="AF18" s="54">
        <f t="shared" si="14"/>
        <v>0</v>
      </c>
      <c r="AG18" s="54">
        <f t="shared" si="15"/>
        <v>0</v>
      </c>
      <c r="AH18" s="54">
        <f t="shared" si="16"/>
        <v>0</v>
      </c>
      <c r="AI18" s="54">
        <f t="shared" si="17"/>
        <v>6.25E-2</v>
      </c>
      <c r="AJ18" s="54">
        <f t="shared" si="18"/>
        <v>0.12500000000000006</v>
      </c>
      <c r="AK18" s="54">
        <f t="shared" si="19"/>
        <v>0.14583333333333343</v>
      </c>
      <c r="AM18" s="51" t="s">
        <v>9</v>
      </c>
      <c r="AN18" s="54">
        <f t="shared" si="20"/>
        <v>0.375</v>
      </c>
      <c r="AO18" s="54">
        <f t="shared" si="21"/>
        <v>0.375</v>
      </c>
      <c r="AP18" s="54">
        <f t="shared" si="22"/>
        <v>0.375</v>
      </c>
      <c r="AQ18" s="54">
        <f t="shared" si="23"/>
        <v>0.375</v>
      </c>
      <c r="AR18" s="54">
        <f t="shared" si="24"/>
        <v>0.3125</v>
      </c>
      <c r="AS18" s="54">
        <f t="shared" si="25"/>
        <v>0.24999999999999994</v>
      </c>
      <c r="AT18" s="54">
        <f t="shared" si="26"/>
        <v>0.22916666666666657</v>
      </c>
      <c r="AV18" s="51" t="s">
        <v>9</v>
      </c>
      <c r="AW18" s="55">
        <f t="shared" si="27"/>
        <v>0.12499999999999989</v>
      </c>
      <c r="AX18" s="55">
        <f t="shared" si="28"/>
        <v>0.10416666666666657</v>
      </c>
      <c r="AY18" s="55">
        <f t="shared" si="29"/>
        <v>4.1666666666666574E-2</v>
      </c>
      <c r="AZ18" s="55">
        <f t="shared" si="30"/>
        <v>2.0833333333333259E-2</v>
      </c>
      <c r="BA18" s="55">
        <f t="shared" si="31"/>
        <v>2.0833333333333315E-2</v>
      </c>
      <c r="BB18" s="55">
        <f t="shared" si="32"/>
        <v>2.0833333333333426E-2</v>
      </c>
      <c r="BC18" s="55">
        <f t="shared" si="33"/>
        <v>2.0833333333333426E-2</v>
      </c>
      <c r="BE18" s="51" t="s">
        <v>9</v>
      </c>
      <c r="BF18" s="56">
        <f t="shared" si="34"/>
        <v>88.888888888888872</v>
      </c>
      <c r="BG18" s="56">
        <f t="shared" si="35"/>
        <v>88.888888888888872</v>
      </c>
      <c r="BH18" s="56">
        <f t="shared" si="36"/>
        <v>87.999999999999986</v>
      </c>
      <c r="BI18" s="56">
        <f t="shared" si="37"/>
        <v>87.999999999999986</v>
      </c>
      <c r="BJ18" s="56">
        <f t="shared" si="38"/>
        <v>86.956521739130437</v>
      </c>
      <c r="BK18" s="56">
        <f t="shared" si="39"/>
        <v>85.714285714285708</v>
      </c>
      <c r="BL18" s="56">
        <f t="shared" si="40"/>
        <v>85.714285714285708</v>
      </c>
      <c r="BN18" s="51" t="s">
        <v>9</v>
      </c>
      <c r="BO18" s="57">
        <f t="shared" si="41"/>
        <v>0.375</v>
      </c>
      <c r="BP18" s="57">
        <f t="shared" si="42"/>
        <v>0.1875</v>
      </c>
      <c r="BQ18" s="57">
        <f t="shared" si="43"/>
        <v>0.125</v>
      </c>
      <c r="BR18" s="57">
        <f t="shared" si="44"/>
        <v>9.375E-2</v>
      </c>
      <c r="BS18" s="57">
        <f t="shared" si="45"/>
        <v>6.25E-2</v>
      </c>
      <c r="BT18" s="57">
        <f t="shared" si="46"/>
        <v>4.1666666666666657E-2</v>
      </c>
      <c r="BU18" s="57">
        <f t="shared" si="47"/>
        <v>3.2738095238095226E-2</v>
      </c>
    </row>
    <row r="19" spans="2:73" x14ac:dyDescent="0.25">
      <c r="B19" s="51" t="s">
        <v>10</v>
      </c>
      <c r="C19" s="52">
        <v>0.33333333333333331</v>
      </c>
      <c r="D19" s="53">
        <v>0.5</v>
      </c>
      <c r="E19" s="53">
        <v>0.5</v>
      </c>
      <c r="F19" s="53">
        <v>0.45833333333333331</v>
      </c>
      <c r="G19" s="53">
        <v>0.45833333333333331</v>
      </c>
      <c r="H19" s="53">
        <v>0.41666666666666669</v>
      </c>
      <c r="I19" s="53">
        <v>0.375</v>
      </c>
      <c r="J19" s="53">
        <v>0.375</v>
      </c>
      <c r="L19" s="51" t="s">
        <v>10</v>
      </c>
      <c r="M19" s="53">
        <f t="shared" si="0"/>
        <v>0.54166666666666663</v>
      </c>
      <c r="N19" s="53">
        <f t="shared" si="1"/>
        <v>0.54166666666666663</v>
      </c>
      <c r="O19" s="53">
        <f t="shared" si="2"/>
        <v>0.5</v>
      </c>
      <c r="P19" s="53">
        <f t="shared" si="3"/>
        <v>0.5</v>
      </c>
      <c r="Q19" s="53">
        <f t="shared" si="4"/>
        <v>0.45833333333333337</v>
      </c>
      <c r="R19" s="53">
        <f t="shared" si="5"/>
        <v>0.41666666666666669</v>
      </c>
      <c r="S19" s="53">
        <f t="shared" si="6"/>
        <v>0.41666666666666669</v>
      </c>
      <c r="U19" s="51" t="s">
        <v>10</v>
      </c>
      <c r="V19" s="53">
        <f t="shared" si="7"/>
        <v>0.49999999999999994</v>
      </c>
      <c r="W19" s="53">
        <f t="shared" si="8"/>
        <v>0.49999999999999994</v>
      </c>
      <c r="X19" s="53">
        <f t="shared" si="9"/>
        <v>0.45833333333333331</v>
      </c>
      <c r="Y19" s="53">
        <f t="shared" si="10"/>
        <v>0.45833333333333331</v>
      </c>
      <c r="Z19" s="53">
        <f t="shared" si="11"/>
        <v>0.41666666666666669</v>
      </c>
      <c r="AA19" s="53">
        <f t="shared" si="12"/>
        <v>0.375</v>
      </c>
      <c r="AB19" s="53">
        <f t="shared" si="13"/>
        <v>0.375</v>
      </c>
      <c r="AD19" s="51" t="s">
        <v>10</v>
      </c>
      <c r="AE19" s="54">
        <f t="shared" si="48"/>
        <v>0</v>
      </c>
      <c r="AF19" s="54">
        <f t="shared" si="14"/>
        <v>0</v>
      </c>
      <c r="AG19" s="54">
        <f t="shared" si="15"/>
        <v>0</v>
      </c>
      <c r="AH19" s="54">
        <f t="shared" si="16"/>
        <v>0</v>
      </c>
      <c r="AI19" s="54">
        <f t="shared" si="17"/>
        <v>0</v>
      </c>
      <c r="AJ19" s="54">
        <f t="shared" si="18"/>
        <v>8.3333333333333315E-2</v>
      </c>
      <c r="AK19" s="54">
        <f t="shared" si="19"/>
        <v>0.10416666666666669</v>
      </c>
      <c r="AM19" s="51" t="s">
        <v>10</v>
      </c>
      <c r="AN19" s="54">
        <f t="shared" si="20"/>
        <v>0.33333333333333331</v>
      </c>
      <c r="AO19" s="54">
        <f t="shared" si="21"/>
        <v>0.33333333333333331</v>
      </c>
      <c r="AP19" s="54">
        <f t="shared" si="22"/>
        <v>0.33333333333333331</v>
      </c>
      <c r="AQ19" s="54">
        <f t="shared" si="23"/>
        <v>0.33333333333333331</v>
      </c>
      <c r="AR19" s="54">
        <f t="shared" si="24"/>
        <v>0.33333333333333331</v>
      </c>
      <c r="AS19" s="54">
        <f t="shared" si="25"/>
        <v>0.25</v>
      </c>
      <c r="AT19" s="54">
        <f t="shared" si="26"/>
        <v>0.22916666666666663</v>
      </c>
      <c r="AV19" s="51" t="s">
        <v>10</v>
      </c>
      <c r="AW19" s="55">
        <f t="shared" si="27"/>
        <v>0.16666666666666657</v>
      </c>
      <c r="AX19" s="55">
        <f t="shared" si="28"/>
        <v>0.14583333333333326</v>
      </c>
      <c r="AY19" s="55">
        <f t="shared" si="29"/>
        <v>8.3333333333333259E-2</v>
      </c>
      <c r="AZ19" s="55">
        <f t="shared" si="30"/>
        <v>6.2499999999999944E-2</v>
      </c>
      <c r="BA19" s="55">
        <f t="shared" si="31"/>
        <v>0</v>
      </c>
      <c r="BB19" s="55">
        <f t="shared" si="32"/>
        <v>2.0833333333333315E-2</v>
      </c>
      <c r="BC19" s="55">
        <f t="shared" si="33"/>
        <v>2.083333333333337E-2</v>
      </c>
      <c r="BE19" s="51" t="s">
        <v>10</v>
      </c>
      <c r="BF19" s="56">
        <f t="shared" si="34"/>
        <v>88.888888888888872</v>
      </c>
      <c r="BG19" s="56">
        <f t="shared" si="35"/>
        <v>88.888888888888872</v>
      </c>
      <c r="BH19" s="56">
        <f t="shared" si="36"/>
        <v>87.999999999999986</v>
      </c>
      <c r="BI19" s="56">
        <f t="shared" si="37"/>
        <v>87.999999999999986</v>
      </c>
      <c r="BJ19" s="56">
        <f t="shared" si="38"/>
        <v>86.956521739130437</v>
      </c>
      <c r="BK19" s="56">
        <f t="shared" si="39"/>
        <v>85.714285714285708</v>
      </c>
      <c r="BL19" s="56">
        <f t="shared" si="40"/>
        <v>85.714285714285708</v>
      </c>
      <c r="BN19" s="51" t="s">
        <v>10</v>
      </c>
      <c r="BO19" s="57">
        <f t="shared" si="41"/>
        <v>0.33333333333333331</v>
      </c>
      <c r="BP19" s="57">
        <f t="shared" si="42"/>
        <v>0.16666666666666666</v>
      </c>
      <c r="BQ19" s="57">
        <f t="shared" si="43"/>
        <v>0.1111111111111111</v>
      </c>
      <c r="BR19" s="57">
        <f t="shared" si="44"/>
        <v>8.3333333333333329E-2</v>
      </c>
      <c r="BS19" s="57">
        <f t="shared" si="45"/>
        <v>6.6666666666666666E-2</v>
      </c>
      <c r="BT19" s="57">
        <f t="shared" si="46"/>
        <v>4.1666666666666664E-2</v>
      </c>
      <c r="BU19" s="57">
        <f t="shared" si="47"/>
        <v>3.2738095238095233E-2</v>
      </c>
    </row>
    <row r="20" spans="2:73" x14ac:dyDescent="0.25">
      <c r="B20" s="51" t="s">
        <v>11</v>
      </c>
      <c r="C20" s="52">
        <v>0.33333333333333331</v>
      </c>
      <c r="D20" s="53">
        <v>0.45833333333333331</v>
      </c>
      <c r="E20" s="53">
        <v>0.45833333333333331</v>
      </c>
      <c r="F20" s="53">
        <v>0.41666666666666669</v>
      </c>
      <c r="G20" s="53">
        <v>0.41666666666666669</v>
      </c>
      <c r="H20" s="53">
        <v>0.375</v>
      </c>
      <c r="I20" s="53">
        <v>0.375</v>
      </c>
      <c r="J20" s="53">
        <v>0.375</v>
      </c>
      <c r="L20" s="51" t="s">
        <v>11</v>
      </c>
      <c r="M20" s="53">
        <f t="shared" si="0"/>
        <v>0.5</v>
      </c>
      <c r="N20" s="53">
        <f t="shared" si="1"/>
        <v>0.5</v>
      </c>
      <c r="O20" s="53">
        <f t="shared" si="2"/>
        <v>0.45833333333333337</v>
      </c>
      <c r="P20" s="53">
        <f t="shared" si="3"/>
        <v>0.45833333333333337</v>
      </c>
      <c r="Q20" s="53">
        <f t="shared" si="4"/>
        <v>0.41666666666666669</v>
      </c>
      <c r="R20" s="53">
        <f t="shared" si="5"/>
        <v>0.41666666666666669</v>
      </c>
      <c r="S20" s="53">
        <f t="shared" si="6"/>
        <v>0.41666666666666669</v>
      </c>
      <c r="U20" s="51" t="s">
        <v>11</v>
      </c>
      <c r="V20" s="53">
        <f t="shared" si="7"/>
        <v>0.45833333333333331</v>
      </c>
      <c r="W20" s="53">
        <f t="shared" si="8"/>
        <v>0.45833333333333331</v>
      </c>
      <c r="X20" s="53">
        <f t="shared" si="9"/>
        <v>0.41666666666666669</v>
      </c>
      <c r="Y20" s="53">
        <f t="shared" si="10"/>
        <v>0.41666666666666669</v>
      </c>
      <c r="Z20" s="53">
        <f t="shared" si="11"/>
        <v>0.375</v>
      </c>
      <c r="AA20" s="53">
        <f t="shared" si="12"/>
        <v>0.375</v>
      </c>
      <c r="AB20" s="53">
        <f t="shared" si="13"/>
        <v>0.375</v>
      </c>
      <c r="AD20" s="51" t="s">
        <v>11</v>
      </c>
      <c r="AE20" s="54">
        <f t="shared" si="48"/>
        <v>0</v>
      </c>
      <c r="AF20" s="54">
        <f t="shared" si="14"/>
        <v>0</v>
      </c>
      <c r="AG20" s="54">
        <f t="shared" si="15"/>
        <v>0</v>
      </c>
      <c r="AH20" s="54">
        <f t="shared" si="16"/>
        <v>0</v>
      </c>
      <c r="AI20" s="54">
        <f t="shared" si="17"/>
        <v>6.25E-2</v>
      </c>
      <c r="AJ20" s="54">
        <f t="shared" si="18"/>
        <v>8.3333333333333315E-2</v>
      </c>
      <c r="AK20" s="54">
        <f t="shared" si="19"/>
        <v>0.10416666666666669</v>
      </c>
      <c r="AM20" s="51" t="s">
        <v>11</v>
      </c>
      <c r="AN20" s="54">
        <f t="shared" si="20"/>
        <v>0.33333333333333331</v>
      </c>
      <c r="AO20" s="54">
        <f t="shared" si="21"/>
        <v>0.33333333333333331</v>
      </c>
      <c r="AP20" s="54">
        <f t="shared" si="22"/>
        <v>0.33333333333333331</v>
      </c>
      <c r="AQ20" s="54">
        <f t="shared" si="23"/>
        <v>0.33333333333333331</v>
      </c>
      <c r="AR20" s="54">
        <f t="shared" si="24"/>
        <v>0.27083333333333331</v>
      </c>
      <c r="AS20" s="54">
        <f t="shared" si="25"/>
        <v>0.25</v>
      </c>
      <c r="AT20" s="54">
        <f t="shared" si="26"/>
        <v>0.22916666666666663</v>
      </c>
      <c r="AV20" s="51" t="s">
        <v>11</v>
      </c>
      <c r="AW20" s="55">
        <f t="shared" si="27"/>
        <v>0.12499999999999994</v>
      </c>
      <c r="AX20" s="55">
        <f t="shared" si="28"/>
        <v>0.10416666666666663</v>
      </c>
      <c r="AY20" s="55">
        <f t="shared" si="29"/>
        <v>4.166666666666663E-2</v>
      </c>
      <c r="AZ20" s="55">
        <f t="shared" si="30"/>
        <v>2.0833333333333315E-2</v>
      </c>
      <c r="BA20" s="55">
        <f t="shared" si="31"/>
        <v>2.083333333333337E-2</v>
      </c>
      <c r="BB20" s="55">
        <f t="shared" si="32"/>
        <v>2.0833333333333315E-2</v>
      </c>
      <c r="BC20" s="55">
        <f t="shared" si="33"/>
        <v>2.083333333333337E-2</v>
      </c>
      <c r="BE20" s="51" t="s">
        <v>11</v>
      </c>
      <c r="BF20" s="56">
        <f t="shared" si="34"/>
        <v>87.999999999999986</v>
      </c>
      <c r="BG20" s="56">
        <f t="shared" si="35"/>
        <v>87.999999999999986</v>
      </c>
      <c r="BH20" s="56">
        <f t="shared" si="36"/>
        <v>86.956521739130437</v>
      </c>
      <c r="BI20" s="56">
        <f t="shared" si="37"/>
        <v>86.956521739130437</v>
      </c>
      <c r="BJ20" s="56">
        <f t="shared" si="38"/>
        <v>85.714285714285708</v>
      </c>
      <c r="BK20" s="56">
        <f t="shared" si="39"/>
        <v>85.714285714285708</v>
      </c>
      <c r="BL20" s="56">
        <f t="shared" si="40"/>
        <v>85.714285714285708</v>
      </c>
      <c r="BN20" s="51" t="s">
        <v>11</v>
      </c>
      <c r="BO20" s="57">
        <f t="shared" si="41"/>
        <v>0.33333333333333331</v>
      </c>
      <c r="BP20" s="57">
        <f t="shared" si="42"/>
        <v>0.16666666666666666</v>
      </c>
      <c r="BQ20" s="57">
        <f t="shared" si="43"/>
        <v>0.1111111111111111</v>
      </c>
      <c r="BR20" s="57">
        <f t="shared" si="44"/>
        <v>8.3333333333333329E-2</v>
      </c>
      <c r="BS20" s="57">
        <f t="shared" si="45"/>
        <v>5.4166666666666662E-2</v>
      </c>
      <c r="BT20" s="57">
        <f t="shared" si="46"/>
        <v>4.1666666666666664E-2</v>
      </c>
      <c r="BU20" s="57">
        <f t="shared" si="47"/>
        <v>3.2738095238095233E-2</v>
      </c>
    </row>
    <row r="21" spans="2:73" x14ac:dyDescent="0.25">
      <c r="B21" s="51" t="s">
        <v>12</v>
      </c>
      <c r="C21" s="52">
        <v>0.33333333333333331</v>
      </c>
      <c r="D21" s="53">
        <v>0.41666666666666669</v>
      </c>
      <c r="E21" s="53">
        <v>0.41666666666666669</v>
      </c>
      <c r="F21" s="53">
        <v>0.41666666666666669</v>
      </c>
      <c r="G21" s="53">
        <v>0.41666666666666669</v>
      </c>
      <c r="H21" s="53">
        <v>0.375</v>
      </c>
      <c r="I21" s="53">
        <v>0.375</v>
      </c>
      <c r="J21" s="53">
        <v>0.375</v>
      </c>
      <c r="L21" s="51" t="s">
        <v>12</v>
      </c>
      <c r="M21" s="53">
        <f t="shared" si="0"/>
        <v>0.45833333333333337</v>
      </c>
      <c r="N21" s="53">
        <f t="shared" si="1"/>
        <v>0.45833333333333337</v>
      </c>
      <c r="O21" s="53">
        <f t="shared" si="2"/>
        <v>0.45833333333333337</v>
      </c>
      <c r="P21" s="53">
        <f t="shared" si="3"/>
        <v>0.45833333333333337</v>
      </c>
      <c r="Q21" s="53">
        <f t="shared" si="4"/>
        <v>0.41666666666666669</v>
      </c>
      <c r="R21" s="53">
        <f t="shared" si="5"/>
        <v>0.41666666666666669</v>
      </c>
      <c r="S21" s="53">
        <f t="shared" si="6"/>
        <v>0.41666666666666669</v>
      </c>
      <c r="U21" s="51" t="s">
        <v>12</v>
      </c>
      <c r="V21" s="53">
        <f t="shared" si="7"/>
        <v>0.41666666666666669</v>
      </c>
      <c r="W21" s="53">
        <f t="shared" si="8"/>
        <v>0.41666666666666669</v>
      </c>
      <c r="X21" s="53">
        <f t="shared" si="9"/>
        <v>0.41666666666666669</v>
      </c>
      <c r="Y21" s="53">
        <f t="shared" si="10"/>
        <v>0.41666666666666669</v>
      </c>
      <c r="Z21" s="53">
        <f t="shared" si="11"/>
        <v>0.375</v>
      </c>
      <c r="AA21" s="53">
        <f t="shared" si="12"/>
        <v>0.375</v>
      </c>
      <c r="AB21" s="53">
        <f t="shared" si="13"/>
        <v>0.375</v>
      </c>
      <c r="AD21" s="51" t="s">
        <v>12</v>
      </c>
      <c r="AE21" s="54">
        <f t="shared" si="48"/>
        <v>0</v>
      </c>
      <c r="AF21" s="54">
        <f t="shared" si="14"/>
        <v>0</v>
      </c>
      <c r="AG21" s="54">
        <f t="shared" si="15"/>
        <v>0</v>
      </c>
      <c r="AH21" s="54">
        <f t="shared" si="16"/>
        <v>0</v>
      </c>
      <c r="AI21" s="54">
        <f t="shared" si="17"/>
        <v>6.25E-2</v>
      </c>
      <c r="AJ21" s="54">
        <f t="shared" si="18"/>
        <v>8.3333333333333315E-2</v>
      </c>
      <c r="AK21" s="54">
        <f t="shared" si="19"/>
        <v>0.10416666666666669</v>
      </c>
      <c r="AM21" s="51" t="s">
        <v>12</v>
      </c>
      <c r="AN21" s="54">
        <f t="shared" si="20"/>
        <v>0.33333333333333331</v>
      </c>
      <c r="AO21" s="54">
        <f t="shared" si="21"/>
        <v>0.33333333333333331</v>
      </c>
      <c r="AP21" s="54">
        <f t="shared" si="22"/>
        <v>0.33333333333333331</v>
      </c>
      <c r="AQ21" s="54">
        <f t="shared" si="23"/>
        <v>0.33333333333333331</v>
      </c>
      <c r="AR21" s="54">
        <f t="shared" si="24"/>
        <v>0.27083333333333331</v>
      </c>
      <c r="AS21" s="54">
        <f t="shared" si="25"/>
        <v>0.25</v>
      </c>
      <c r="AT21" s="54">
        <f t="shared" si="26"/>
        <v>0.22916666666666663</v>
      </c>
      <c r="AV21" s="51" t="s">
        <v>12</v>
      </c>
      <c r="AW21" s="55">
        <f t="shared" si="27"/>
        <v>8.3333333333333315E-2</v>
      </c>
      <c r="AX21" s="55">
        <f t="shared" si="28"/>
        <v>6.25E-2</v>
      </c>
      <c r="AY21" s="55">
        <f t="shared" si="29"/>
        <v>4.166666666666663E-2</v>
      </c>
      <c r="AZ21" s="55">
        <f t="shared" si="30"/>
        <v>2.0833333333333315E-2</v>
      </c>
      <c r="BA21" s="55">
        <f t="shared" si="31"/>
        <v>2.083333333333337E-2</v>
      </c>
      <c r="BB21" s="55">
        <f t="shared" si="32"/>
        <v>2.0833333333333315E-2</v>
      </c>
      <c r="BC21" s="55">
        <f t="shared" si="33"/>
        <v>2.083333333333337E-2</v>
      </c>
      <c r="BE21" s="51" t="s">
        <v>12</v>
      </c>
      <c r="BF21" s="56">
        <f t="shared" si="34"/>
        <v>86.956521739130437</v>
      </c>
      <c r="BG21" s="56">
        <f t="shared" si="35"/>
        <v>86.956521739130437</v>
      </c>
      <c r="BH21" s="56">
        <f t="shared" si="36"/>
        <v>86.956521739130437</v>
      </c>
      <c r="BI21" s="56">
        <f t="shared" si="37"/>
        <v>86.956521739130437</v>
      </c>
      <c r="BJ21" s="56">
        <f t="shared" si="38"/>
        <v>85.714285714285708</v>
      </c>
      <c r="BK21" s="56">
        <f t="shared" si="39"/>
        <v>85.714285714285708</v>
      </c>
      <c r="BL21" s="56">
        <f t="shared" si="40"/>
        <v>85.714285714285708</v>
      </c>
      <c r="BN21" s="51" t="s">
        <v>12</v>
      </c>
      <c r="BO21" s="57">
        <f t="shared" si="41"/>
        <v>0.33333333333333331</v>
      </c>
      <c r="BP21" s="57">
        <f t="shared" si="42"/>
        <v>0.16666666666666666</v>
      </c>
      <c r="BQ21" s="57">
        <f t="shared" si="43"/>
        <v>0.1111111111111111</v>
      </c>
      <c r="BR21" s="57">
        <f t="shared" si="44"/>
        <v>8.3333333333333329E-2</v>
      </c>
      <c r="BS21" s="57">
        <f t="shared" si="45"/>
        <v>5.4166666666666662E-2</v>
      </c>
      <c r="BT21" s="57">
        <f t="shared" si="46"/>
        <v>4.1666666666666664E-2</v>
      </c>
      <c r="BU21" s="57">
        <f t="shared" si="47"/>
        <v>3.2738095238095233E-2</v>
      </c>
    </row>
    <row r="22" spans="2:73" s="42" customFormat="1" x14ac:dyDescent="0.25">
      <c r="B22" s="65"/>
      <c r="C22" s="66"/>
      <c r="D22" s="67"/>
      <c r="E22" s="67"/>
      <c r="F22" s="67"/>
      <c r="G22" s="67"/>
      <c r="H22" s="67"/>
      <c r="I22" s="67"/>
      <c r="J22" s="67"/>
      <c r="AW22" s="43">
        <f>AVERAGE(AW11:AW21)</f>
        <v>0.1287878787878787</v>
      </c>
      <c r="AX22" s="43">
        <f t="shared" ref="AX22" si="49">AVERAGE(AX11:AX21)</f>
        <v>0.10795454545454541</v>
      </c>
      <c r="AY22" s="43">
        <f t="shared" ref="AY22" si="50">AVERAGE(AY11:AY21)</f>
        <v>7.0075757575757514E-2</v>
      </c>
      <c r="AZ22" s="43">
        <f t="shared" ref="AZ22" si="51">AVERAGE(AZ11:AZ21)</f>
        <v>5.1136363636363577E-2</v>
      </c>
      <c r="BA22" s="43">
        <f t="shared" ref="BA22" si="52">AVERAGE(BA11:BA21)</f>
        <v>2.6515151515151533E-2</v>
      </c>
      <c r="BB22" s="43">
        <f t="shared" ref="BB22" si="53">AVERAGE(BB11:BB21)</f>
        <v>2.0833333333333329E-2</v>
      </c>
      <c r="BC22" s="43">
        <f t="shared" ref="BC22" si="54">AVERAGE(BC11:BC21)</f>
        <v>2.0833333333333374E-2</v>
      </c>
      <c r="BI22" s="41">
        <f>AVERAGE(BF11:BI21)</f>
        <v>88.244394211217212</v>
      </c>
      <c r="BM22" s="41">
        <f>AVERAGE(BF11:BL21)</f>
        <v>87.704569595549088</v>
      </c>
    </row>
    <row r="23" spans="2:73" x14ac:dyDescent="0.25">
      <c r="B23" s="58"/>
      <c r="C23" s="59"/>
      <c r="D23" s="47"/>
      <c r="E23" s="47"/>
      <c r="F23" s="47"/>
      <c r="G23" s="47"/>
      <c r="H23" s="47"/>
      <c r="I23" s="47"/>
      <c r="J23" s="47"/>
      <c r="AW23" s="60"/>
      <c r="AX23" s="60"/>
      <c r="AY23" s="60"/>
      <c r="AZ23" s="60"/>
      <c r="BA23" s="60"/>
      <c r="BB23" s="60"/>
      <c r="BC23" s="60"/>
    </row>
    <row r="24" spans="2:73" x14ac:dyDescent="0.25">
      <c r="L24" s="138" t="s">
        <v>0</v>
      </c>
      <c r="M24" s="49">
        <f>(2/24)+$J$2</f>
        <v>8.3333333333333329E-2</v>
      </c>
      <c r="N24" s="134" t="s">
        <v>60</v>
      </c>
      <c r="O24" s="135"/>
      <c r="P24" s="135"/>
      <c r="Q24" s="135"/>
      <c r="R24" s="135"/>
      <c r="S24" s="136"/>
      <c r="U24" s="138" t="s">
        <v>0</v>
      </c>
      <c r="V24" s="49">
        <f>M24</f>
        <v>8.3333333333333329E-2</v>
      </c>
      <c r="W24" s="134" t="s">
        <v>60</v>
      </c>
      <c r="X24" s="135"/>
      <c r="Y24" s="135"/>
      <c r="Z24" s="135"/>
      <c r="AA24" s="135"/>
      <c r="AB24" s="136"/>
      <c r="AD24" s="138" t="s">
        <v>0</v>
      </c>
      <c r="AE24" s="49">
        <f>V24</f>
        <v>8.3333333333333329E-2</v>
      </c>
      <c r="AF24" s="134" t="s">
        <v>60</v>
      </c>
      <c r="AG24" s="135"/>
      <c r="AH24" s="135"/>
      <c r="AI24" s="135"/>
      <c r="AJ24" s="135"/>
      <c r="AK24" s="136"/>
      <c r="AM24" s="138" t="s">
        <v>0</v>
      </c>
      <c r="AN24" s="49">
        <f>AE24</f>
        <v>8.3333333333333329E-2</v>
      </c>
      <c r="AO24" s="134" t="s">
        <v>60</v>
      </c>
      <c r="AP24" s="135"/>
      <c r="AQ24" s="135"/>
      <c r="AR24" s="135"/>
      <c r="AS24" s="135"/>
      <c r="AT24" s="136"/>
      <c r="AV24" s="138" t="s">
        <v>0</v>
      </c>
      <c r="AW24" s="49">
        <f>AN24</f>
        <v>8.3333333333333329E-2</v>
      </c>
      <c r="AX24" s="134" t="s">
        <v>60</v>
      </c>
      <c r="AY24" s="135"/>
      <c r="AZ24" s="135"/>
      <c r="BA24" s="135"/>
      <c r="BB24" s="135"/>
      <c r="BC24" s="136"/>
      <c r="BE24" s="138" t="s">
        <v>0</v>
      </c>
      <c r="BF24" s="49">
        <f>AW24</f>
        <v>8.3333333333333329E-2</v>
      </c>
      <c r="BG24" s="134" t="s">
        <v>60</v>
      </c>
      <c r="BH24" s="135"/>
      <c r="BI24" s="135"/>
      <c r="BJ24" s="135"/>
      <c r="BK24" s="135"/>
      <c r="BL24" s="136"/>
      <c r="BN24" s="138" t="s">
        <v>0</v>
      </c>
      <c r="BO24" s="49">
        <f>BF24</f>
        <v>8.3333333333333329E-2</v>
      </c>
      <c r="BP24" s="134" t="s">
        <v>60</v>
      </c>
      <c r="BQ24" s="135"/>
      <c r="BR24" s="135"/>
      <c r="BS24" s="135"/>
      <c r="BT24" s="135"/>
      <c r="BU24" s="136"/>
    </row>
    <row r="25" spans="2:73" ht="15" customHeight="1" x14ac:dyDescent="0.25">
      <c r="B25" s="138" t="s">
        <v>0</v>
      </c>
      <c r="C25" s="143" t="s">
        <v>13</v>
      </c>
      <c r="D25" s="137" t="s">
        <v>1</v>
      </c>
      <c r="E25" s="137"/>
      <c r="F25" s="137"/>
      <c r="G25" s="137"/>
      <c r="H25" s="137"/>
      <c r="I25" s="137"/>
      <c r="J25" s="137"/>
      <c r="L25" s="139"/>
      <c r="M25" s="137" t="s">
        <v>58</v>
      </c>
      <c r="N25" s="137"/>
      <c r="O25" s="137"/>
      <c r="P25" s="137"/>
      <c r="Q25" s="137"/>
      <c r="R25" s="137"/>
      <c r="S25" s="137"/>
      <c r="U25" s="139"/>
      <c r="V25" s="137" t="s">
        <v>63</v>
      </c>
      <c r="W25" s="137"/>
      <c r="X25" s="137"/>
      <c r="Y25" s="137"/>
      <c r="Z25" s="137"/>
      <c r="AA25" s="137"/>
      <c r="AB25" s="137"/>
      <c r="AD25" s="139"/>
      <c r="AE25" s="137" t="s">
        <v>19</v>
      </c>
      <c r="AF25" s="137"/>
      <c r="AG25" s="137"/>
      <c r="AH25" s="137"/>
      <c r="AI25" s="137"/>
      <c r="AJ25" s="137"/>
      <c r="AK25" s="137"/>
      <c r="AM25" s="139"/>
      <c r="AN25" s="137" t="s">
        <v>50</v>
      </c>
      <c r="AO25" s="137"/>
      <c r="AP25" s="137"/>
      <c r="AQ25" s="137"/>
      <c r="AR25" s="137"/>
      <c r="AS25" s="137"/>
      <c r="AT25" s="137"/>
      <c r="AV25" s="139"/>
      <c r="AW25" s="137" t="s">
        <v>61</v>
      </c>
      <c r="AX25" s="137"/>
      <c r="AY25" s="137"/>
      <c r="AZ25" s="137"/>
      <c r="BA25" s="137"/>
      <c r="BB25" s="137"/>
      <c r="BC25" s="137"/>
      <c r="BE25" s="139"/>
      <c r="BF25" s="137" t="s">
        <v>62</v>
      </c>
      <c r="BG25" s="137"/>
      <c r="BH25" s="137"/>
      <c r="BI25" s="137"/>
      <c r="BJ25" s="137"/>
      <c r="BK25" s="137"/>
      <c r="BL25" s="137"/>
      <c r="BN25" s="139"/>
      <c r="BO25" s="137" t="s">
        <v>59</v>
      </c>
      <c r="BP25" s="137"/>
      <c r="BQ25" s="137"/>
      <c r="BR25" s="137"/>
      <c r="BS25" s="137"/>
      <c r="BT25" s="137"/>
      <c r="BU25" s="137"/>
    </row>
    <row r="26" spans="2:73" x14ac:dyDescent="0.25">
      <c r="B26" s="140"/>
      <c r="C26" s="143"/>
      <c r="D26" s="50">
        <v>1</v>
      </c>
      <c r="E26" s="50">
        <v>2</v>
      </c>
      <c r="F26" s="50">
        <v>3</v>
      </c>
      <c r="G26" s="50">
        <v>4</v>
      </c>
      <c r="H26" s="50">
        <v>5</v>
      </c>
      <c r="I26" s="50">
        <v>6</v>
      </c>
      <c r="J26" s="50">
        <v>7</v>
      </c>
      <c r="L26" s="140"/>
      <c r="M26" s="50">
        <v>1</v>
      </c>
      <c r="N26" s="50">
        <v>2</v>
      </c>
      <c r="O26" s="50">
        <v>3</v>
      </c>
      <c r="P26" s="50">
        <v>4</v>
      </c>
      <c r="Q26" s="50">
        <v>5</v>
      </c>
      <c r="R26" s="50">
        <v>6</v>
      </c>
      <c r="S26" s="50">
        <v>7</v>
      </c>
      <c r="U26" s="140"/>
      <c r="V26" s="50">
        <v>1</v>
      </c>
      <c r="W26" s="50">
        <v>2</v>
      </c>
      <c r="X26" s="50">
        <v>3</v>
      </c>
      <c r="Y26" s="50">
        <v>4</v>
      </c>
      <c r="Z26" s="50">
        <v>5</v>
      </c>
      <c r="AA26" s="50">
        <v>6</v>
      </c>
      <c r="AB26" s="50">
        <v>7</v>
      </c>
      <c r="AD26" s="140"/>
      <c r="AE26" s="50">
        <v>1</v>
      </c>
      <c r="AF26" s="50">
        <v>2</v>
      </c>
      <c r="AG26" s="50">
        <v>3</v>
      </c>
      <c r="AH26" s="50">
        <v>4</v>
      </c>
      <c r="AI26" s="50">
        <v>5</v>
      </c>
      <c r="AJ26" s="50">
        <v>6</v>
      </c>
      <c r="AK26" s="50">
        <v>7</v>
      </c>
      <c r="AM26" s="140"/>
      <c r="AN26" s="50">
        <v>1</v>
      </c>
      <c r="AO26" s="50">
        <v>2</v>
      </c>
      <c r="AP26" s="50">
        <v>3</v>
      </c>
      <c r="AQ26" s="50">
        <v>4</v>
      </c>
      <c r="AR26" s="50">
        <v>5</v>
      </c>
      <c r="AS26" s="50">
        <v>6</v>
      </c>
      <c r="AT26" s="50">
        <v>7</v>
      </c>
      <c r="AV26" s="140"/>
      <c r="AW26" s="50">
        <v>1</v>
      </c>
      <c r="AX26" s="50">
        <v>2</v>
      </c>
      <c r="AY26" s="50">
        <v>3</v>
      </c>
      <c r="AZ26" s="50">
        <v>4</v>
      </c>
      <c r="BA26" s="50">
        <v>5</v>
      </c>
      <c r="BB26" s="50">
        <v>6</v>
      </c>
      <c r="BC26" s="50">
        <v>7</v>
      </c>
      <c r="BE26" s="140"/>
      <c r="BF26" s="50">
        <v>1</v>
      </c>
      <c r="BG26" s="50">
        <v>2</v>
      </c>
      <c r="BH26" s="50">
        <v>3</v>
      </c>
      <c r="BI26" s="50">
        <v>4</v>
      </c>
      <c r="BJ26" s="50">
        <v>5</v>
      </c>
      <c r="BK26" s="50">
        <v>6</v>
      </c>
      <c r="BL26" s="50">
        <v>7</v>
      </c>
      <c r="BN26" s="140"/>
      <c r="BO26" s="50">
        <v>1</v>
      </c>
      <c r="BP26" s="50">
        <v>2</v>
      </c>
      <c r="BQ26" s="50">
        <v>3</v>
      </c>
      <c r="BR26" s="50">
        <v>4</v>
      </c>
      <c r="BS26" s="50">
        <v>5</v>
      </c>
      <c r="BT26" s="50">
        <v>6</v>
      </c>
      <c r="BU26" s="50">
        <v>7</v>
      </c>
    </row>
    <row r="27" spans="2:73" x14ac:dyDescent="0.25">
      <c r="B27" s="51" t="s">
        <v>2</v>
      </c>
      <c r="C27" s="52">
        <v>0.33333333333333331</v>
      </c>
      <c r="D27" s="53">
        <v>0.375</v>
      </c>
      <c r="E27" s="53">
        <v>0.375</v>
      </c>
      <c r="F27" s="53">
        <v>0.375</v>
      </c>
      <c r="G27" s="53">
        <v>0.375</v>
      </c>
      <c r="H27" s="53">
        <v>0.375</v>
      </c>
      <c r="I27" s="53">
        <v>0.375</v>
      </c>
      <c r="J27" s="53">
        <v>0.375</v>
      </c>
      <c r="L27" s="51" t="s">
        <v>2</v>
      </c>
      <c r="M27" s="53">
        <f t="shared" ref="M27:M37" si="55">MIN(D27,D27+(4/24)-$M$24,(16/24)-$M$24)+$M$24</f>
        <v>0.45833333333333331</v>
      </c>
      <c r="N27" s="53">
        <f t="shared" ref="N27:N37" si="56">MIN(E27,E27+(4/24)-$M$24,(16/24)-$M$24)+$M$24</f>
        <v>0.45833333333333331</v>
      </c>
      <c r="O27" s="53">
        <f t="shared" ref="O27:O37" si="57">MIN(F27,F27+(4/24)-$M$24,(16/24)-$M$24)+$M$24</f>
        <v>0.45833333333333331</v>
      </c>
      <c r="P27" s="53">
        <f t="shared" ref="P27:P37" si="58">MIN(G27,G27+(4/24)-$M$24,(16/24)-$M$24)+$M$24</f>
        <v>0.45833333333333331</v>
      </c>
      <c r="Q27" s="53">
        <f t="shared" ref="Q27:Q37" si="59">MIN(H27,H27+(4/24)-$M$24,(16/24)-$M$24)+$M$24</f>
        <v>0.45833333333333331</v>
      </c>
      <c r="R27" s="53">
        <f t="shared" ref="R27:R37" si="60">MIN(I27,I27+(4/24)-$M$24,(16/24)-$M$24)+$M$24</f>
        <v>0.45833333333333331</v>
      </c>
      <c r="S27" s="53">
        <f t="shared" ref="S27:S37" si="61">MIN(J27,J27+(4/24)-$M$24,(16/24)-$M$24)+$M$24</f>
        <v>0.45833333333333331</v>
      </c>
      <c r="U27" s="51" t="s">
        <v>2</v>
      </c>
      <c r="V27" s="53">
        <f t="shared" ref="V27:V37" si="62">M27-$V$24</f>
        <v>0.375</v>
      </c>
      <c r="W27" s="53">
        <f t="shared" ref="W27:W37" si="63">N27-$V$24</f>
        <v>0.375</v>
      </c>
      <c r="X27" s="53">
        <f t="shared" ref="X27:X37" si="64">O27-$V$24</f>
        <v>0.375</v>
      </c>
      <c r="Y27" s="53">
        <f t="shared" ref="Y27:Y37" si="65">P27-$V$24</f>
        <v>0.375</v>
      </c>
      <c r="Z27" s="53">
        <f t="shared" ref="Z27:Z37" si="66">Q27-$V$24</f>
        <v>0.375</v>
      </c>
      <c r="AA27" s="53">
        <f t="shared" ref="AA27:AA37" si="67">R27-$V$24</f>
        <v>0.375</v>
      </c>
      <c r="AB27" s="53">
        <f t="shared" ref="AB27:AB37" si="68">S27-$V$24</f>
        <v>0.375</v>
      </c>
      <c r="AD27" s="51" t="s">
        <v>2</v>
      </c>
      <c r="AE27" s="54">
        <f t="shared" ref="AE27:AE37" si="69">IF((V27+$D$2)-(($C27-$F$2)+$B$2+((AE$10-1)*$C$2))&lt;0,ABS((V27+$D$2)-(($C27)+$B$2+((AE$10-1)*$C$2))),0)</f>
        <v>0</v>
      </c>
      <c r="AF27" s="54">
        <f t="shared" ref="AF27:AF37" si="70">IF((W27+$D$2)-(($C27-$F$2)+$B$2+((AF$10-1)*$C$2))&lt;0,ABS((W27+$D$2)-(($C27)+$B$2+((AF$10-1)*$C$2))),0)</f>
        <v>0</v>
      </c>
      <c r="AG27" s="54">
        <f t="shared" ref="AG27:AG37" si="71">IF((X27+$D$2)-(($C27-$F$2)+$B$2+((AG$10-1)*$C$2))&lt;0,ABS((X27+$D$2)-(($C27)+$B$2+((AG$10-1)*$C$2))),0)</f>
        <v>2.083333333333337E-2</v>
      </c>
      <c r="AH27" s="54">
        <f t="shared" ref="AH27:AH37" si="72">IF((Y27+$D$2)-(($C27-$F$2)+$B$2+((AH$10-1)*$C$2))&lt;0,ABS((Y27+$D$2)-(($C27)+$B$2+((AH$10-1)*$C$2))),0)</f>
        <v>4.1666666666666685E-2</v>
      </c>
      <c r="AI27" s="54">
        <f t="shared" ref="AI27:AI37" si="73">IF((Z27+$D$2)-(($C27-$F$2)+$B$2+((AI$10-1)*$C$2))&lt;0,ABS((Z27+$D$2)-(($C27)+$B$2+((AI$10-1)*$C$2))),0)</f>
        <v>6.25E-2</v>
      </c>
      <c r="AJ27" s="54">
        <f t="shared" ref="AJ27:AJ37" si="74">IF((AA27+$D$2)-(($C27-$F$2)+$B$2+((AJ$10-1)*$C$2))&lt;0,ABS((AA27+$D$2)-(($C27)+$B$2+((AJ$10-1)*$C$2))),0)</f>
        <v>8.3333333333333315E-2</v>
      </c>
      <c r="AK27" s="54">
        <f t="shared" ref="AK27:AK37" si="75">IF((AB27+$D$2)-(($C27-$F$2)+$B$2+((AK$10-1)*$C$2))&lt;0,ABS((AB27+$D$2)-(($C27)+$B$2+((AK$10-1)*$C$2))),0)</f>
        <v>0.10416666666666669</v>
      </c>
      <c r="AM27" s="51" t="s">
        <v>2</v>
      </c>
      <c r="AN27" s="54">
        <f t="shared" ref="AN27:AN37" si="76">MAX($C27-AE27,0)</f>
        <v>0.33333333333333331</v>
      </c>
      <c r="AO27" s="54">
        <f t="shared" ref="AO27:AO37" si="77">MAX($C27-AF27,0)</f>
        <v>0.33333333333333331</v>
      </c>
      <c r="AP27" s="54">
        <f t="shared" ref="AP27:AP37" si="78">MAX($C27-AG27,0)</f>
        <v>0.31249999999999994</v>
      </c>
      <c r="AQ27" s="54">
        <f t="shared" ref="AQ27:AQ37" si="79">MAX($C27-AH27,0)</f>
        <v>0.29166666666666663</v>
      </c>
      <c r="AR27" s="54">
        <f t="shared" ref="AR27:AR37" si="80">MAX($C27-AI27,0)</f>
        <v>0.27083333333333331</v>
      </c>
      <c r="AS27" s="54">
        <f t="shared" ref="AS27:AS37" si="81">MAX($C27-AJ27,0)</f>
        <v>0.25</v>
      </c>
      <c r="AT27" s="54">
        <f t="shared" ref="AT27:AT37" si="82">MAX($C27-AK27,0)</f>
        <v>0.22916666666666663</v>
      </c>
      <c r="AV27" s="51" t="s">
        <v>2</v>
      </c>
      <c r="AW27" s="55">
        <f t="shared" ref="AW27:AW37" si="83">IF((V27+$D$2)-((AN27-$F$2)+$B$2+((AW$10-1)*$C$2))&gt;0,(V27+$D$2)-((AN27-$F$2)+$B$2+((AW$10-1)*$C$2)),0)</f>
        <v>4.166666666666663E-2</v>
      </c>
      <c r="AX27" s="55">
        <f t="shared" ref="AX27:AX37" si="84">IF((W27+$D$2)-((AO27-$F$2)+$B$2+((AX$10-1)*$C$2))&gt;0,(W27+$D$2)-((AO27-$F$2)+$B$2+((AX$10-1)*$C$2)),0)</f>
        <v>2.0833333333333315E-2</v>
      </c>
      <c r="AY27" s="55">
        <f t="shared" ref="AY27:AY37" si="85">IF((X27+$D$2)-((AP27-$F$2)+$B$2+((AY$10-1)*$C$2))&gt;0,(X27+$D$2)-((AP27-$F$2)+$B$2+((AY$10-1)*$C$2)),0)</f>
        <v>2.0833333333333315E-2</v>
      </c>
      <c r="AZ27" s="55">
        <f t="shared" ref="AZ27:AZ37" si="86">IF((Y27+$D$2)-((AQ27-$F$2)+$B$2+((AZ$10-1)*$C$2))&gt;0,(Y27+$D$2)-((AQ27-$F$2)+$B$2+((AZ$10-1)*$C$2)),0)</f>
        <v>2.0833333333333315E-2</v>
      </c>
      <c r="BA27" s="55">
        <f t="shared" ref="BA27:BA37" si="87">IF((Z27+$D$2)-((AR27-$F$2)+$B$2+((BA$10-1)*$C$2))&gt;0,(Z27+$D$2)-((AR27-$F$2)+$B$2+((BA$10-1)*$C$2)),0)</f>
        <v>2.083333333333337E-2</v>
      </c>
      <c r="BB27" s="55">
        <f t="shared" ref="BB27:BB37" si="88">IF((AA27+$D$2)-((AS27-$F$2)+$B$2+((BB$10-1)*$C$2))&gt;0,(AA27+$D$2)-((AS27-$F$2)+$B$2+((BB$10-1)*$C$2)),0)</f>
        <v>2.0833333333333315E-2</v>
      </c>
      <c r="BC27" s="55">
        <f t="shared" ref="BC27:BC37" si="89">IF((AB27+$D$2)-((AT27-$F$2)+$B$2+((BC$10-1)*$C$2))&gt;0,(AB27+$D$2)-((AT27-$F$2)+$B$2+((BC$10-1)*$C$2)),0)</f>
        <v>2.083333333333337E-2</v>
      </c>
      <c r="BE27" s="51" t="s">
        <v>2</v>
      </c>
      <c r="BF27" s="56">
        <f t="shared" ref="BF27:BF37" si="90">100*(V27)/(M27+$D$2)</f>
        <v>78.260869565217391</v>
      </c>
      <c r="BG27" s="56">
        <f t="shared" ref="BG27:BG37" si="91">100*(W27)/(N27+$D$2)</f>
        <v>78.260869565217391</v>
      </c>
      <c r="BH27" s="56">
        <f t="shared" ref="BH27:BH37" si="92">100*(X27)/(O27+$D$2)</f>
        <v>78.260869565217391</v>
      </c>
      <c r="BI27" s="56">
        <f t="shared" ref="BI27:BI37" si="93">100*(Y27)/(P27+$D$2)</f>
        <v>78.260869565217391</v>
      </c>
      <c r="BJ27" s="56">
        <f t="shared" ref="BJ27:BJ37" si="94">100*(Z27)/(Q27+$D$2)</f>
        <v>78.260869565217391</v>
      </c>
      <c r="BK27" s="56">
        <f t="shared" ref="BK27:BK37" si="95">100*(AA27)/(R27+$D$2)</f>
        <v>78.260869565217391</v>
      </c>
      <c r="BL27" s="56">
        <f t="shared" ref="BL27:BL37" si="96">100*(AB27)/(S27+$D$2)</f>
        <v>78.260869565217391</v>
      </c>
      <c r="BN27" s="51" t="s">
        <v>2</v>
      </c>
      <c r="BO27" s="57">
        <f t="shared" ref="BO27:BO37" si="97">AN27/BO$10</f>
        <v>0.33333333333333331</v>
      </c>
      <c r="BP27" s="57">
        <f t="shared" ref="BP27:BP37" si="98">AO27/BP$10</f>
        <v>0.16666666666666666</v>
      </c>
      <c r="BQ27" s="57">
        <f t="shared" ref="BQ27:BQ37" si="99">AP27/BQ$10</f>
        <v>0.10416666666666664</v>
      </c>
      <c r="BR27" s="57">
        <f t="shared" ref="BR27:BR37" si="100">AQ27/BR$10</f>
        <v>7.2916666666666657E-2</v>
      </c>
      <c r="BS27" s="57">
        <f t="shared" ref="BS27:BS37" si="101">AR27/BS$10</f>
        <v>5.4166666666666662E-2</v>
      </c>
      <c r="BT27" s="57">
        <f t="shared" ref="BT27:BT37" si="102">AS27/BT$10</f>
        <v>4.1666666666666664E-2</v>
      </c>
      <c r="BU27" s="57">
        <f t="shared" ref="BU27:BU37" si="103">AT27/BU$10</f>
        <v>3.2738095238095233E-2</v>
      </c>
    </row>
    <row r="28" spans="2:73" x14ac:dyDescent="0.25">
      <c r="B28" s="51" t="s">
        <v>3</v>
      </c>
      <c r="C28" s="52">
        <v>0.33333333333333331</v>
      </c>
      <c r="D28" s="53">
        <v>0.41666666666666669</v>
      </c>
      <c r="E28" s="53">
        <v>0.41666666666666669</v>
      </c>
      <c r="F28" s="53">
        <v>0.41666666666666669</v>
      </c>
      <c r="G28" s="53">
        <v>0.41666666666666669</v>
      </c>
      <c r="H28" s="53">
        <v>0.375</v>
      </c>
      <c r="I28" s="53">
        <v>0.375</v>
      </c>
      <c r="J28" s="53">
        <v>0.375</v>
      </c>
      <c r="L28" s="51" t="s">
        <v>3</v>
      </c>
      <c r="M28" s="53">
        <f t="shared" si="55"/>
        <v>0.5</v>
      </c>
      <c r="N28" s="53">
        <f t="shared" si="56"/>
        <v>0.5</v>
      </c>
      <c r="O28" s="53">
        <f t="shared" si="57"/>
        <v>0.5</v>
      </c>
      <c r="P28" s="53">
        <f t="shared" si="58"/>
        <v>0.5</v>
      </c>
      <c r="Q28" s="53">
        <f t="shared" si="59"/>
        <v>0.45833333333333331</v>
      </c>
      <c r="R28" s="53">
        <f t="shared" si="60"/>
        <v>0.45833333333333331</v>
      </c>
      <c r="S28" s="53">
        <f t="shared" si="61"/>
        <v>0.45833333333333331</v>
      </c>
      <c r="U28" s="51" t="s">
        <v>3</v>
      </c>
      <c r="V28" s="53">
        <f t="shared" si="62"/>
        <v>0.41666666666666669</v>
      </c>
      <c r="W28" s="53">
        <f t="shared" si="63"/>
        <v>0.41666666666666669</v>
      </c>
      <c r="X28" s="53">
        <f t="shared" si="64"/>
        <v>0.41666666666666669</v>
      </c>
      <c r="Y28" s="53">
        <f t="shared" si="65"/>
        <v>0.41666666666666669</v>
      </c>
      <c r="Z28" s="53">
        <f t="shared" si="66"/>
        <v>0.375</v>
      </c>
      <c r="AA28" s="53">
        <f t="shared" si="67"/>
        <v>0.375</v>
      </c>
      <c r="AB28" s="53">
        <f t="shared" si="68"/>
        <v>0.375</v>
      </c>
      <c r="AD28" s="51" t="s">
        <v>3</v>
      </c>
      <c r="AE28" s="54">
        <f t="shared" si="69"/>
        <v>0</v>
      </c>
      <c r="AF28" s="54">
        <f t="shared" si="70"/>
        <v>0</v>
      </c>
      <c r="AG28" s="54">
        <f t="shared" si="71"/>
        <v>0</v>
      </c>
      <c r="AH28" s="54">
        <f t="shared" si="72"/>
        <v>0</v>
      </c>
      <c r="AI28" s="54">
        <f t="shared" si="73"/>
        <v>6.25E-2</v>
      </c>
      <c r="AJ28" s="54">
        <f t="shared" si="74"/>
        <v>8.3333333333333315E-2</v>
      </c>
      <c r="AK28" s="54">
        <f t="shared" si="75"/>
        <v>0.10416666666666669</v>
      </c>
      <c r="AM28" s="51" t="s">
        <v>3</v>
      </c>
      <c r="AN28" s="54">
        <f t="shared" si="76"/>
        <v>0.33333333333333331</v>
      </c>
      <c r="AO28" s="54">
        <f t="shared" si="77"/>
        <v>0.33333333333333331</v>
      </c>
      <c r="AP28" s="54">
        <f t="shared" si="78"/>
        <v>0.33333333333333331</v>
      </c>
      <c r="AQ28" s="54">
        <f t="shared" si="79"/>
        <v>0.33333333333333331</v>
      </c>
      <c r="AR28" s="54">
        <f t="shared" si="80"/>
        <v>0.27083333333333331</v>
      </c>
      <c r="AS28" s="54">
        <f t="shared" si="81"/>
        <v>0.25</v>
      </c>
      <c r="AT28" s="54">
        <f t="shared" si="82"/>
        <v>0.22916666666666663</v>
      </c>
      <c r="AV28" s="51" t="s">
        <v>3</v>
      </c>
      <c r="AW28" s="55">
        <f t="shared" si="83"/>
        <v>8.3333333333333315E-2</v>
      </c>
      <c r="AX28" s="55">
        <f t="shared" si="84"/>
        <v>6.25E-2</v>
      </c>
      <c r="AY28" s="55">
        <f t="shared" si="85"/>
        <v>4.166666666666663E-2</v>
      </c>
      <c r="AZ28" s="55">
        <f t="shared" si="86"/>
        <v>2.0833333333333315E-2</v>
      </c>
      <c r="BA28" s="55">
        <f t="shared" si="87"/>
        <v>2.083333333333337E-2</v>
      </c>
      <c r="BB28" s="55">
        <f t="shared" si="88"/>
        <v>2.0833333333333315E-2</v>
      </c>
      <c r="BC28" s="55">
        <f t="shared" si="89"/>
        <v>2.083333333333337E-2</v>
      </c>
      <c r="BE28" s="51" t="s">
        <v>3</v>
      </c>
      <c r="BF28" s="56">
        <f t="shared" si="90"/>
        <v>80</v>
      </c>
      <c r="BG28" s="56">
        <f t="shared" si="91"/>
        <v>80</v>
      </c>
      <c r="BH28" s="56">
        <f t="shared" si="92"/>
        <v>80</v>
      </c>
      <c r="BI28" s="56">
        <f t="shared" si="93"/>
        <v>80</v>
      </c>
      <c r="BJ28" s="56">
        <f t="shared" si="94"/>
        <v>78.260869565217391</v>
      </c>
      <c r="BK28" s="56">
        <f t="shared" si="95"/>
        <v>78.260869565217391</v>
      </c>
      <c r="BL28" s="56">
        <f t="shared" si="96"/>
        <v>78.260869565217391</v>
      </c>
      <c r="BN28" s="51" t="s">
        <v>3</v>
      </c>
      <c r="BO28" s="57">
        <f t="shared" si="97"/>
        <v>0.33333333333333331</v>
      </c>
      <c r="BP28" s="57">
        <f t="shared" si="98"/>
        <v>0.16666666666666666</v>
      </c>
      <c r="BQ28" s="57">
        <f t="shared" si="99"/>
        <v>0.1111111111111111</v>
      </c>
      <c r="BR28" s="57">
        <f t="shared" si="100"/>
        <v>8.3333333333333329E-2</v>
      </c>
      <c r="BS28" s="57">
        <f t="shared" si="101"/>
        <v>5.4166666666666662E-2</v>
      </c>
      <c r="BT28" s="57">
        <f t="shared" si="102"/>
        <v>4.1666666666666664E-2</v>
      </c>
      <c r="BU28" s="57">
        <f t="shared" si="103"/>
        <v>3.2738095238095233E-2</v>
      </c>
    </row>
    <row r="29" spans="2:73" x14ac:dyDescent="0.25">
      <c r="B29" s="51" t="s">
        <v>4</v>
      </c>
      <c r="C29" s="52">
        <v>0.375</v>
      </c>
      <c r="D29" s="53">
        <v>0.5</v>
      </c>
      <c r="E29" s="53">
        <v>0.5</v>
      </c>
      <c r="F29" s="53">
        <v>0.5</v>
      </c>
      <c r="G29" s="53">
        <v>0.5</v>
      </c>
      <c r="H29" s="53">
        <v>0.47916666666666669</v>
      </c>
      <c r="I29" s="53">
        <v>0.45833333333333331</v>
      </c>
      <c r="J29" s="53">
        <v>0.4375</v>
      </c>
      <c r="L29" s="51" t="s">
        <v>4</v>
      </c>
      <c r="M29" s="53">
        <f t="shared" si="55"/>
        <v>0.58333333333333337</v>
      </c>
      <c r="N29" s="53">
        <f t="shared" si="56"/>
        <v>0.58333333333333337</v>
      </c>
      <c r="O29" s="53">
        <f t="shared" si="57"/>
        <v>0.58333333333333337</v>
      </c>
      <c r="P29" s="53">
        <f t="shared" si="58"/>
        <v>0.58333333333333337</v>
      </c>
      <c r="Q29" s="53">
        <f t="shared" si="59"/>
        <v>0.5625</v>
      </c>
      <c r="R29" s="53">
        <f t="shared" si="60"/>
        <v>0.54166666666666663</v>
      </c>
      <c r="S29" s="53">
        <f t="shared" si="61"/>
        <v>0.52083333333333337</v>
      </c>
      <c r="U29" s="51" t="s">
        <v>4</v>
      </c>
      <c r="V29" s="53">
        <f t="shared" si="62"/>
        <v>0.5</v>
      </c>
      <c r="W29" s="53">
        <f t="shared" si="63"/>
        <v>0.5</v>
      </c>
      <c r="X29" s="53">
        <f t="shared" si="64"/>
        <v>0.5</v>
      </c>
      <c r="Y29" s="53">
        <f t="shared" si="65"/>
        <v>0.5</v>
      </c>
      <c r="Z29" s="53">
        <f t="shared" si="66"/>
        <v>0.47916666666666669</v>
      </c>
      <c r="AA29" s="53">
        <f t="shared" si="67"/>
        <v>0.45833333333333331</v>
      </c>
      <c r="AB29" s="53">
        <f t="shared" si="68"/>
        <v>0.43750000000000006</v>
      </c>
      <c r="AD29" s="51" t="s">
        <v>4</v>
      </c>
      <c r="AE29" s="54">
        <f t="shared" si="69"/>
        <v>0</v>
      </c>
      <c r="AF29" s="54">
        <f t="shared" si="70"/>
        <v>0</v>
      </c>
      <c r="AG29" s="54">
        <f t="shared" si="71"/>
        <v>0</v>
      </c>
      <c r="AH29" s="54">
        <f t="shared" si="72"/>
        <v>0</v>
      </c>
      <c r="AI29" s="54">
        <f t="shared" si="73"/>
        <v>0</v>
      </c>
      <c r="AJ29" s="54">
        <f t="shared" si="74"/>
        <v>4.1666666666666741E-2</v>
      </c>
      <c r="AK29" s="54">
        <f t="shared" si="75"/>
        <v>8.333333333333337E-2</v>
      </c>
      <c r="AM29" s="51" t="s">
        <v>4</v>
      </c>
      <c r="AN29" s="54">
        <f t="shared" si="76"/>
        <v>0.375</v>
      </c>
      <c r="AO29" s="54">
        <f t="shared" si="77"/>
        <v>0.375</v>
      </c>
      <c r="AP29" s="54">
        <f t="shared" si="78"/>
        <v>0.375</v>
      </c>
      <c r="AQ29" s="54">
        <f t="shared" si="79"/>
        <v>0.375</v>
      </c>
      <c r="AR29" s="54">
        <f t="shared" si="80"/>
        <v>0.375</v>
      </c>
      <c r="AS29" s="54">
        <f t="shared" si="81"/>
        <v>0.33333333333333326</v>
      </c>
      <c r="AT29" s="54">
        <f t="shared" si="82"/>
        <v>0.29166666666666663</v>
      </c>
      <c r="AV29" s="51" t="s">
        <v>4</v>
      </c>
      <c r="AW29" s="55">
        <f t="shared" si="83"/>
        <v>0.125</v>
      </c>
      <c r="AX29" s="55">
        <f t="shared" si="84"/>
        <v>0.10416666666666669</v>
      </c>
      <c r="AY29" s="55">
        <f t="shared" si="85"/>
        <v>8.3333333333333315E-2</v>
      </c>
      <c r="AZ29" s="55">
        <f t="shared" si="86"/>
        <v>6.25E-2</v>
      </c>
      <c r="BA29" s="55">
        <f t="shared" si="87"/>
        <v>2.0833333333333315E-2</v>
      </c>
      <c r="BB29" s="55">
        <f t="shared" si="88"/>
        <v>2.083333333333337E-2</v>
      </c>
      <c r="BC29" s="55">
        <f t="shared" si="89"/>
        <v>2.083333333333337E-2</v>
      </c>
      <c r="BE29" s="51" t="s">
        <v>4</v>
      </c>
      <c r="BF29" s="56">
        <f t="shared" si="90"/>
        <v>82.75862068965516</v>
      </c>
      <c r="BG29" s="56">
        <f t="shared" si="91"/>
        <v>82.75862068965516</v>
      </c>
      <c r="BH29" s="56">
        <f t="shared" si="92"/>
        <v>82.75862068965516</v>
      </c>
      <c r="BI29" s="56">
        <f t="shared" si="93"/>
        <v>82.75862068965516</v>
      </c>
      <c r="BJ29" s="56">
        <f t="shared" si="94"/>
        <v>82.142857142857139</v>
      </c>
      <c r="BK29" s="56">
        <f t="shared" si="95"/>
        <v>81.481481481481467</v>
      </c>
      <c r="BL29" s="56">
        <f t="shared" si="96"/>
        <v>80.769230769230774</v>
      </c>
      <c r="BN29" s="51" t="s">
        <v>4</v>
      </c>
      <c r="BO29" s="57">
        <f t="shared" si="97"/>
        <v>0.375</v>
      </c>
      <c r="BP29" s="57">
        <f t="shared" si="98"/>
        <v>0.1875</v>
      </c>
      <c r="BQ29" s="57">
        <f t="shared" si="99"/>
        <v>0.125</v>
      </c>
      <c r="BR29" s="57">
        <f t="shared" si="100"/>
        <v>9.375E-2</v>
      </c>
      <c r="BS29" s="57">
        <f t="shared" si="101"/>
        <v>7.4999999999999997E-2</v>
      </c>
      <c r="BT29" s="57">
        <f t="shared" si="102"/>
        <v>5.5555555555555546E-2</v>
      </c>
      <c r="BU29" s="57">
        <f t="shared" si="103"/>
        <v>4.1666666666666664E-2</v>
      </c>
    </row>
    <row r="30" spans="2:73" x14ac:dyDescent="0.25">
      <c r="B30" s="51" t="s">
        <v>5</v>
      </c>
      <c r="C30" s="52">
        <v>0.375</v>
      </c>
      <c r="D30" s="53">
        <v>0.54166666666666663</v>
      </c>
      <c r="E30" s="53">
        <v>0.54166666666666663</v>
      </c>
      <c r="F30" s="53">
        <v>0.5</v>
      </c>
      <c r="G30" s="53">
        <v>0.5</v>
      </c>
      <c r="H30" s="53">
        <v>0.47916666666666669</v>
      </c>
      <c r="I30" s="53">
        <v>0.45833333333333331</v>
      </c>
      <c r="J30" s="53">
        <v>0.4375</v>
      </c>
      <c r="L30" s="51" t="s">
        <v>5</v>
      </c>
      <c r="M30" s="53">
        <f t="shared" si="55"/>
        <v>0.625</v>
      </c>
      <c r="N30" s="53">
        <f t="shared" si="56"/>
        <v>0.625</v>
      </c>
      <c r="O30" s="53">
        <f t="shared" si="57"/>
        <v>0.58333333333333337</v>
      </c>
      <c r="P30" s="53">
        <f t="shared" si="58"/>
        <v>0.58333333333333337</v>
      </c>
      <c r="Q30" s="53">
        <f t="shared" si="59"/>
        <v>0.5625</v>
      </c>
      <c r="R30" s="53">
        <f t="shared" si="60"/>
        <v>0.54166666666666663</v>
      </c>
      <c r="S30" s="53">
        <f t="shared" si="61"/>
        <v>0.52083333333333337</v>
      </c>
      <c r="U30" s="51" t="s">
        <v>5</v>
      </c>
      <c r="V30" s="53">
        <f t="shared" si="62"/>
        <v>0.54166666666666663</v>
      </c>
      <c r="W30" s="53">
        <f t="shared" si="63"/>
        <v>0.54166666666666663</v>
      </c>
      <c r="X30" s="53">
        <f t="shared" si="64"/>
        <v>0.5</v>
      </c>
      <c r="Y30" s="53">
        <f t="shared" si="65"/>
        <v>0.5</v>
      </c>
      <c r="Z30" s="53">
        <f t="shared" si="66"/>
        <v>0.47916666666666669</v>
      </c>
      <c r="AA30" s="53">
        <f t="shared" si="67"/>
        <v>0.45833333333333331</v>
      </c>
      <c r="AB30" s="53">
        <f t="shared" si="68"/>
        <v>0.43750000000000006</v>
      </c>
      <c r="AD30" s="51" t="s">
        <v>5</v>
      </c>
      <c r="AE30" s="54">
        <f t="shared" si="69"/>
        <v>0</v>
      </c>
      <c r="AF30" s="54">
        <f t="shared" si="70"/>
        <v>0</v>
      </c>
      <c r="AG30" s="54">
        <f t="shared" si="71"/>
        <v>0</v>
      </c>
      <c r="AH30" s="54">
        <f t="shared" si="72"/>
        <v>0</v>
      </c>
      <c r="AI30" s="54">
        <f t="shared" si="73"/>
        <v>0</v>
      </c>
      <c r="AJ30" s="54">
        <f t="shared" si="74"/>
        <v>4.1666666666666741E-2</v>
      </c>
      <c r="AK30" s="54">
        <f t="shared" si="75"/>
        <v>8.333333333333337E-2</v>
      </c>
      <c r="AM30" s="51" t="s">
        <v>5</v>
      </c>
      <c r="AN30" s="54">
        <f t="shared" si="76"/>
        <v>0.375</v>
      </c>
      <c r="AO30" s="54">
        <f t="shared" si="77"/>
        <v>0.375</v>
      </c>
      <c r="AP30" s="54">
        <f t="shared" si="78"/>
        <v>0.375</v>
      </c>
      <c r="AQ30" s="54">
        <f t="shared" si="79"/>
        <v>0.375</v>
      </c>
      <c r="AR30" s="54">
        <f t="shared" si="80"/>
        <v>0.375</v>
      </c>
      <c r="AS30" s="54">
        <f t="shared" si="81"/>
        <v>0.33333333333333326</v>
      </c>
      <c r="AT30" s="54">
        <f t="shared" si="82"/>
        <v>0.29166666666666663</v>
      </c>
      <c r="AV30" s="51" t="s">
        <v>5</v>
      </c>
      <c r="AW30" s="55">
        <f t="shared" si="83"/>
        <v>0.16666666666666663</v>
      </c>
      <c r="AX30" s="55">
        <f t="shared" si="84"/>
        <v>0.14583333333333331</v>
      </c>
      <c r="AY30" s="55">
        <f t="shared" si="85"/>
        <v>8.3333333333333315E-2</v>
      </c>
      <c r="AZ30" s="55">
        <f t="shared" si="86"/>
        <v>6.25E-2</v>
      </c>
      <c r="BA30" s="55">
        <f t="shared" si="87"/>
        <v>2.0833333333333315E-2</v>
      </c>
      <c r="BB30" s="55">
        <f t="shared" si="88"/>
        <v>2.083333333333337E-2</v>
      </c>
      <c r="BC30" s="55">
        <f t="shared" si="89"/>
        <v>2.083333333333337E-2</v>
      </c>
      <c r="BE30" s="51" t="s">
        <v>5</v>
      </c>
      <c r="BF30" s="56">
        <f t="shared" si="90"/>
        <v>83.870967741935473</v>
      </c>
      <c r="BG30" s="56">
        <f t="shared" si="91"/>
        <v>83.870967741935473</v>
      </c>
      <c r="BH30" s="56">
        <f t="shared" si="92"/>
        <v>82.75862068965516</v>
      </c>
      <c r="BI30" s="56">
        <f t="shared" si="93"/>
        <v>82.75862068965516</v>
      </c>
      <c r="BJ30" s="56">
        <f t="shared" si="94"/>
        <v>82.142857142857139</v>
      </c>
      <c r="BK30" s="56">
        <f t="shared" si="95"/>
        <v>81.481481481481467</v>
      </c>
      <c r="BL30" s="56">
        <f t="shared" si="96"/>
        <v>80.769230769230774</v>
      </c>
      <c r="BN30" s="51" t="s">
        <v>5</v>
      </c>
      <c r="BO30" s="57">
        <f t="shared" si="97"/>
        <v>0.375</v>
      </c>
      <c r="BP30" s="57">
        <f t="shared" si="98"/>
        <v>0.1875</v>
      </c>
      <c r="BQ30" s="57">
        <f t="shared" si="99"/>
        <v>0.125</v>
      </c>
      <c r="BR30" s="57">
        <f t="shared" si="100"/>
        <v>9.375E-2</v>
      </c>
      <c r="BS30" s="57">
        <f t="shared" si="101"/>
        <v>7.4999999999999997E-2</v>
      </c>
      <c r="BT30" s="57">
        <f t="shared" si="102"/>
        <v>5.5555555555555546E-2</v>
      </c>
      <c r="BU30" s="57">
        <f t="shared" si="103"/>
        <v>4.1666666666666664E-2</v>
      </c>
    </row>
    <row r="31" spans="2:73" x14ac:dyDescent="0.25">
      <c r="B31" s="51" t="s">
        <v>6</v>
      </c>
      <c r="C31" s="52">
        <v>0.375</v>
      </c>
      <c r="D31" s="53">
        <v>0.58333333333333337</v>
      </c>
      <c r="E31" s="53">
        <v>0.58333333333333337</v>
      </c>
      <c r="F31" s="53">
        <v>0.54166666666666663</v>
      </c>
      <c r="G31" s="53">
        <v>0.54166666666666663</v>
      </c>
      <c r="H31" s="53">
        <v>0.52083333333333337</v>
      </c>
      <c r="I31" s="53">
        <v>0.5</v>
      </c>
      <c r="J31" s="53">
        <v>0.47916666666666669</v>
      </c>
      <c r="L31" s="51" t="s">
        <v>6</v>
      </c>
      <c r="M31" s="53">
        <f t="shared" si="55"/>
        <v>0.66666666666666663</v>
      </c>
      <c r="N31" s="53">
        <f t="shared" si="56"/>
        <v>0.66666666666666663</v>
      </c>
      <c r="O31" s="53">
        <f t="shared" si="57"/>
        <v>0.625</v>
      </c>
      <c r="P31" s="53">
        <f t="shared" si="58"/>
        <v>0.625</v>
      </c>
      <c r="Q31" s="53">
        <f t="shared" si="59"/>
        <v>0.60416666666666674</v>
      </c>
      <c r="R31" s="53">
        <f t="shared" si="60"/>
        <v>0.58333333333333337</v>
      </c>
      <c r="S31" s="53">
        <f t="shared" si="61"/>
        <v>0.5625</v>
      </c>
      <c r="U31" s="51" t="s">
        <v>6</v>
      </c>
      <c r="V31" s="53">
        <f t="shared" si="62"/>
        <v>0.58333333333333326</v>
      </c>
      <c r="W31" s="53">
        <f t="shared" si="63"/>
        <v>0.58333333333333326</v>
      </c>
      <c r="X31" s="53">
        <f t="shared" si="64"/>
        <v>0.54166666666666663</v>
      </c>
      <c r="Y31" s="53">
        <f t="shared" si="65"/>
        <v>0.54166666666666663</v>
      </c>
      <c r="Z31" s="53">
        <f t="shared" si="66"/>
        <v>0.52083333333333337</v>
      </c>
      <c r="AA31" s="53">
        <f t="shared" si="67"/>
        <v>0.5</v>
      </c>
      <c r="AB31" s="53">
        <f t="shared" si="68"/>
        <v>0.47916666666666669</v>
      </c>
      <c r="AD31" s="51" t="s">
        <v>6</v>
      </c>
      <c r="AE31" s="54">
        <f t="shared" si="69"/>
        <v>0</v>
      </c>
      <c r="AF31" s="54">
        <f t="shared" si="70"/>
        <v>0</v>
      </c>
      <c r="AG31" s="54">
        <f t="shared" si="71"/>
        <v>0</v>
      </c>
      <c r="AH31" s="54">
        <f t="shared" si="72"/>
        <v>0</v>
      </c>
      <c r="AI31" s="54">
        <f t="shared" si="73"/>
        <v>0</v>
      </c>
      <c r="AJ31" s="54">
        <f t="shared" si="74"/>
        <v>0</v>
      </c>
      <c r="AK31" s="54">
        <f t="shared" si="75"/>
        <v>4.1666666666666741E-2</v>
      </c>
      <c r="AM31" s="51" t="s">
        <v>6</v>
      </c>
      <c r="AN31" s="54">
        <f t="shared" si="76"/>
        <v>0.375</v>
      </c>
      <c r="AO31" s="54">
        <f t="shared" si="77"/>
        <v>0.375</v>
      </c>
      <c r="AP31" s="54">
        <f t="shared" si="78"/>
        <v>0.375</v>
      </c>
      <c r="AQ31" s="54">
        <f t="shared" si="79"/>
        <v>0.375</v>
      </c>
      <c r="AR31" s="54">
        <f t="shared" si="80"/>
        <v>0.375</v>
      </c>
      <c r="AS31" s="54">
        <f t="shared" si="81"/>
        <v>0.375</v>
      </c>
      <c r="AT31" s="54">
        <f t="shared" si="82"/>
        <v>0.33333333333333326</v>
      </c>
      <c r="AV31" s="51" t="s">
        <v>6</v>
      </c>
      <c r="AW31" s="55">
        <f t="shared" si="83"/>
        <v>0.20833333333333326</v>
      </c>
      <c r="AX31" s="55">
        <f t="shared" si="84"/>
        <v>0.18749999999999994</v>
      </c>
      <c r="AY31" s="55">
        <f t="shared" si="85"/>
        <v>0.12499999999999994</v>
      </c>
      <c r="AZ31" s="55">
        <f t="shared" si="86"/>
        <v>0.10416666666666663</v>
      </c>
      <c r="BA31" s="55">
        <f t="shared" si="87"/>
        <v>6.2500000000000056E-2</v>
      </c>
      <c r="BB31" s="55">
        <f t="shared" si="88"/>
        <v>2.083333333333337E-2</v>
      </c>
      <c r="BC31" s="55">
        <f t="shared" si="89"/>
        <v>2.083333333333337E-2</v>
      </c>
      <c r="BE31" s="51" t="s">
        <v>6</v>
      </c>
      <c r="BF31" s="56">
        <f t="shared" si="90"/>
        <v>84.848484848484844</v>
      </c>
      <c r="BG31" s="56">
        <f t="shared" si="91"/>
        <v>84.848484848484844</v>
      </c>
      <c r="BH31" s="56">
        <f t="shared" si="92"/>
        <v>83.870967741935473</v>
      </c>
      <c r="BI31" s="56">
        <f t="shared" si="93"/>
        <v>83.870967741935473</v>
      </c>
      <c r="BJ31" s="56">
        <f t="shared" si="94"/>
        <v>83.333333333333329</v>
      </c>
      <c r="BK31" s="56">
        <f t="shared" si="95"/>
        <v>82.75862068965516</v>
      </c>
      <c r="BL31" s="56">
        <f t="shared" si="96"/>
        <v>82.142857142857139</v>
      </c>
      <c r="BN31" s="51" t="s">
        <v>6</v>
      </c>
      <c r="BO31" s="57">
        <f t="shared" si="97"/>
        <v>0.375</v>
      </c>
      <c r="BP31" s="57">
        <f t="shared" si="98"/>
        <v>0.1875</v>
      </c>
      <c r="BQ31" s="57">
        <f t="shared" si="99"/>
        <v>0.125</v>
      </c>
      <c r="BR31" s="57">
        <f t="shared" si="100"/>
        <v>9.375E-2</v>
      </c>
      <c r="BS31" s="57">
        <f t="shared" si="101"/>
        <v>7.4999999999999997E-2</v>
      </c>
      <c r="BT31" s="57">
        <f t="shared" si="102"/>
        <v>6.25E-2</v>
      </c>
      <c r="BU31" s="57">
        <f t="shared" si="103"/>
        <v>4.7619047619047609E-2</v>
      </c>
    </row>
    <row r="32" spans="2:73" x14ac:dyDescent="0.25">
      <c r="B32" s="51" t="s">
        <v>7</v>
      </c>
      <c r="C32" s="52">
        <v>0.375</v>
      </c>
      <c r="D32" s="53">
        <v>0.54166666666666663</v>
      </c>
      <c r="E32" s="53">
        <v>0.54166666666666663</v>
      </c>
      <c r="F32" s="53">
        <v>0.54166666666666663</v>
      </c>
      <c r="G32" s="53">
        <v>0.54166666666666663</v>
      </c>
      <c r="H32" s="53">
        <v>0.52083333333333337</v>
      </c>
      <c r="I32" s="53">
        <v>0.5</v>
      </c>
      <c r="J32" s="53">
        <v>0.47916666666666669</v>
      </c>
      <c r="L32" s="51" t="s">
        <v>7</v>
      </c>
      <c r="M32" s="53">
        <f t="shared" si="55"/>
        <v>0.625</v>
      </c>
      <c r="N32" s="53">
        <f t="shared" si="56"/>
        <v>0.625</v>
      </c>
      <c r="O32" s="53">
        <f t="shared" si="57"/>
        <v>0.625</v>
      </c>
      <c r="P32" s="53">
        <f t="shared" si="58"/>
        <v>0.625</v>
      </c>
      <c r="Q32" s="53">
        <f t="shared" si="59"/>
        <v>0.60416666666666674</v>
      </c>
      <c r="R32" s="53">
        <f t="shared" si="60"/>
        <v>0.58333333333333337</v>
      </c>
      <c r="S32" s="53">
        <f t="shared" si="61"/>
        <v>0.5625</v>
      </c>
      <c r="U32" s="51" t="s">
        <v>7</v>
      </c>
      <c r="V32" s="53">
        <f t="shared" si="62"/>
        <v>0.54166666666666663</v>
      </c>
      <c r="W32" s="53">
        <f t="shared" si="63"/>
        <v>0.54166666666666663</v>
      </c>
      <c r="X32" s="53">
        <f t="shared" si="64"/>
        <v>0.54166666666666663</v>
      </c>
      <c r="Y32" s="53">
        <f t="shared" si="65"/>
        <v>0.54166666666666663</v>
      </c>
      <c r="Z32" s="53">
        <f t="shared" si="66"/>
        <v>0.52083333333333337</v>
      </c>
      <c r="AA32" s="53">
        <f t="shared" si="67"/>
        <v>0.5</v>
      </c>
      <c r="AB32" s="53">
        <f t="shared" si="68"/>
        <v>0.47916666666666669</v>
      </c>
      <c r="AD32" s="51" t="s">
        <v>7</v>
      </c>
      <c r="AE32" s="54">
        <f t="shared" si="69"/>
        <v>0</v>
      </c>
      <c r="AF32" s="54">
        <f t="shared" si="70"/>
        <v>0</v>
      </c>
      <c r="AG32" s="54">
        <f t="shared" si="71"/>
        <v>0</v>
      </c>
      <c r="AH32" s="54">
        <f t="shared" si="72"/>
        <v>0</v>
      </c>
      <c r="AI32" s="54">
        <f t="shared" si="73"/>
        <v>0</v>
      </c>
      <c r="AJ32" s="54">
        <f t="shared" si="74"/>
        <v>0</v>
      </c>
      <c r="AK32" s="54">
        <f t="shared" si="75"/>
        <v>4.1666666666666741E-2</v>
      </c>
      <c r="AM32" s="51" t="s">
        <v>7</v>
      </c>
      <c r="AN32" s="54">
        <f t="shared" si="76"/>
        <v>0.375</v>
      </c>
      <c r="AO32" s="54">
        <f t="shared" si="77"/>
        <v>0.375</v>
      </c>
      <c r="AP32" s="54">
        <f t="shared" si="78"/>
        <v>0.375</v>
      </c>
      <c r="AQ32" s="54">
        <f t="shared" si="79"/>
        <v>0.375</v>
      </c>
      <c r="AR32" s="54">
        <f t="shared" si="80"/>
        <v>0.375</v>
      </c>
      <c r="AS32" s="54">
        <f t="shared" si="81"/>
        <v>0.375</v>
      </c>
      <c r="AT32" s="54">
        <f t="shared" si="82"/>
        <v>0.33333333333333326</v>
      </c>
      <c r="AV32" s="51" t="s">
        <v>7</v>
      </c>
      <c r="AW32" s="55">
        <f t="shared" si="83"/>
        <v>0.16666666666666663</v>
      </c>
      <c r="AX32" s="55">
        <f t="shared" si="84"/>
        <v>0.14583333333333331</v>
      </c>
      <c r="AY32" s="55">
        <f t="shared" si="85"/>
        <v>0.12499999999999994</v>
      </c>
      <c r="AZ32" s="55">
        <f t="shared" si="86"/>
        <v>0.10416666666666663</v>
      </c>
      <c r="BA32" s="55">
        <f t="shared" si="87"/>
        <v>6.2500000000000056E-2</v>
      </c>
      <c r="BB32" s="55">
        <f t="shared" si="88"/>
        <v>2.083333333333337E-2</v>
      </c>
      <c r="BC32" s="55">
        <f t="shared" si="89"/>
        <v>2.083333333333337E-2</v>
      </c>
      <c r="BE32" s="51" t="s">
        <v>7</v>
      </c>
      <c r="BF32" s="56">
        <f t="shared" si="90"/>
        <v>83.870967741935473</v>
      </c>
      <c r="BG32" s="56">
        <f t="shared" si="91"/>
        <v>83.870967741935473</v>
      </c>
      <c r="BH32" s="56">
        <f t="shared" si="92"/>
        <v>83.870967741935473</v>
      </c>
      <c r="BI32" s="56">
        <f t="shared" si="93"/>
        <v>83.870967741935473</v>
      </c>
      <c r="BJ32" s="56">
        <f t="shared" si="94"/>
        <v>83.333333333333329</v>
      </c>
      <c r="BK32" s="56">
        <f t="shared" si="95"/>
        <v>82.75862068965516</v>
      </c>
      <c r="BL32" s="56">
        <f t="shared" si="96"/>
        <v>82.142857142857139</v>
      </c>
      <c r="BN32" s="51" t="s">
        <v>7</v>
      </c>
      <c r="BO32" s="57">
        <f t="shared" si="97"/>
        <v>0.375</v>
      </c>
      <c r="BP32" s="57">
        <f t="shared" si="98"/>
        <v>0.1875</v>
      </c>
      <c r="BQ32" s="57">
        <f t="shared" si="99"/>
        <v>0.125</v>
      </c>
      <c r="BR32" s="57">
        <f t="shared" si="100"/>
        <v>9.375E-2</v>
      </c>
      <c r="BS32" s="57">
        <f t="shared" si="101"/>
        <v>7.4999999999999997E-2</v>
      </c>
      <c r="BT32" s="57">
        <f t="shared" si="102"/>
        <v>6.25E-2</v>
      </c>
      <c r="BU32" s="57">
        <f t="shared" si="103"/>
        <v>4.7619047619047609E-2</v>
      </c>
    </row>
    <row r="33" spans="2:73" x14ac:dyDescent="0.25">
      <c r="B33" s="51" t="s">
        <v>8</v>
      </c>
      <c r="C33" s="52">
        <v>0.375</v>
      </c>
      <c r="D33" s="53">
        <v>0.5</v>
      </c>
      <c r="E33" s="53">
        <v>0.5</v>
      </c>
      <c r="F33" s="53">
        <v>0.5</v>
      </c>
      <c r="G33" s="53">
        <v>0.5</v>
      </c>
      <c r="H33" s="53">
        <v>0.47916666666666669</v>
      </c>
      <c r="I33" s="53">
        <v>0.45833333333333331</v>
      </c>
      <c r="J33" s="53">
        <v>0.4375</v>
      </c>
      <c r="L33" s="51" t="s">
        <v>8</v>
      </c>
      <c r="M33" s="53">
        <f t="shared" si="55"/>
        <v>0.58333333333333337</v>
      </c>
      <c r="N33" s="53">
        <f t="shared" si="56"/>
        <v>0.58333333333333337</v>
      </c>
      <c r="O33" s="53">
        <f t="shared" si="57"/>
        <v>0.58333333333333337</v>
      </c>
      <c r="P33" s="53">
        <f t="shared" si="58"/>
        <v>0.58333333333333337</v>
      </c>
      <c r="Q33" s="53">
        <f t="shared" si="59"/>
        <v>0.5625</v>
      </c>
      <c r="R33" s="53">
        <f t="shared" si="60"/>
        <v>0.54166666666666663</v>
      </c>
      <c r="S33" s="53">
        <f t="shared" si="61"/>
        <v>0.52083333333333337</v>
      </c>
      <c r="U33" s="51" t="s">
        <v>8</v>
      </c>
      <c r="V33" s="53">
        <f t="shared" si="62"/>
        <v>0.5</v>
      </c>
      <c r="W33" s="53">
        <f t="shared" si="63"/>
        <v>0.5</v>
      </c>
      <c r="X33" s="53">
        <f t="shared" si="64"/>
        <v>0.5</v>
      </c>
      <c r="Y33" s="53">
        <f t="shared" si="65"/>
        <v>0.5</v>
      </c>
      <c r="Z33" s="53">
        <f t="shared" si="66"/>
        <v>0.47916666666666669</v>
      </c>
      <c r="AA33" s="53">
        <f t="shared" si="67"/>
        <v>0.45833333333333331</v>
      </c>
      <c r="AB33" s="53">
        <f t="shared" si="68"/>
        <v>0.43750000000000006</v>
      </c>
      <c r="AD33" s="51" t="s">
        <v>8</v>
      </c>
      <c r="AE33" s="54">
        <f t="shared" si="69"/>
        <v>0</v>
      </c>
      <c r="AF33" s="54">
        <f t="shared" si="70"/>
        <v>0</v>
      </c>
      <c r="AG33" s="54">
        <f t="shared" si="71"/>
        <v>0</v>
      </c>
      <c r="AH33" s="54">
        <f t="shared" si="72"/>
        <v>0</v>
      </c>
      <c r="AI33" s="54">
        <f t="shared" si="73"/>
        <v>0</v>
      </c>
      <c r="AJ33" s="54">
        <f t="shared" si="74"/>
        <v>4.1666666666666741E-2</v>
      </c>
      <c r="AK33" s="54">
        <f t="shared" si="75"/>
        <v>8.333333333333337E-2</v>
      </c>
      <c r="AM33" s="51" t="s">
        <v>8</v>
      </c>
      <c r="AN33" s="54">
        <f t="shared" si="76"/>
        <v>0.375</v>
      </c>
      <c r="AO33" s="54">
        <f t="shared" si="77"/>
        <v>0.375</v>
      </c>
      <c r="AP33" s="54">
        <f t="shared" si="78"/>
        <v>0.375</v>
      </c>
      <c r="AQ33" s="54">
        <f t="shared" si="79"/>
        <v>0.375</v>
      </c>
      <c r="AR33" s="54">
        <f t="shared" si="80"/>
        <v>0.375</v>
      </c>
      <c r="AS33" s="54">
        <f t="shared" si="81"/>
        <v>0.33333333333333326</v>
      </c>
      <c r="AT33" s="54">
        <f t="shared" si="82"/>
        <v>0.29166666666666663</v>
      </c>
      <c r="AV33" s="51" t="s">
        <v>8</v>
      </c>
      <c r="AW33" s="55">
        <f t="shared" si="83"/>
        <v>0.125</v>
      </c>
      <c r="AX33" s="55">
        <f t="shared" si="84"/>
        <v>0.10416666666666669</v>
      </c>
      <c r="AY33" s="55">
        <f t="shared" si="85"/>
        <v>8.3333333333333315E-2</v>
      </c>
      <c r="AZ33" s="55">
        <f t="shared" si="86"/>
        <v>6.25E-2</v>
      </c>
      <c r="BA33" s="55">
        <f t="shared" si="87"/>
        <v>2.0833333333333315E-2</v>
      </c>
      <c r="BB33" s="55">
        <f t="shared" si="88"/>
        <v>2.083333333333337E-2</v>
      </c>
      <c r="BC33" s="55">
        <f t="shared" si="89"/>
        <v>2.083333333333337E-2</v>
      </c>
      <c r="BE33" s="51" t="s">
        <v>8</v>
      </c>
      <c r="BF33" s="56">
        <f t="shared" si="90"/>
        <v>82.75862068965516</v>
      </c>
      <c r="BG33" s="56">
        <f t="shared" si="91"/>
        <v>82.75862068965516</v>
      </c>
      <c r="BH33" s="56">
        <f t="shared" si="92"/>
        <v>82.75862068965516</v>
      </c>
      <c r="BI33" s="56">
        <f t="shared" si="93"/>
        <v>82.75862068965516</v>
      </c>
      <c r="BJ33" s="56">
        <f t="shared" si="94"/>
        <v>82.142857142857139</v>
      </c>
      <c r="BK33" s="56">
        <f t="shared" si="95"/>
        <v>81.481481481481467</v>
      </c>
      <c r="BL33" s="56">
        <f t="shared" si="96"/>
        <v>80.769230769230774</v>
      </c>
      <c r="BN33" s="51" t="s">
        <v>8</v>
      </c>
      <c r="BO33" s="57">
        <f t="shared" si="97"/>
        <v>0.375</v>
      </c>
      <c r="BP33" s="57">
        <f t="shared" si="98"/>
        <v>0.1875</v>
      </c>
      <c r="BQ33" s="57">
        <f t="shared" si="99"/>
        <v>0.125</v>
      </c>
      <c r="BR33" s="57">
        <f t="shared" si="100"/>
        <v>9.375E-2</v>
      </c>
      <c r="BS33" s="57">
        <f t="shared" si="101"/>
        <v>7.4999999999999997E-2</v>
      </c>
      <c r="BT33" s="57">
        <f t="shared" si="102"/>
        <v>5.5555555555555546E-2</v>
      </c>
      <c r="BU33" s="57">
        <f t="shared" si="103"/>
        <v>4.1666666666666664E-2</v>
      </c>
    </row>
    <row r="34" spans="2:73" x14ac:dyDescent="0.25">
      <c r="B34" s="51" t="s">
        <v>9</v>
      </c>
      <c r="C34" s="52">
        <v>0.375</v>
      </c>
      <c r="D34" s="53">
        <v>0.5</v>
      </c>
      <c r="E34" s="53">
        <v>0.5</v>
      </c>
      <c r="F34" s="53">
        <v>0.45833333333333331</v>
      </c>
      <c r="G34" s="53">
        <v>0.45833333333333331</v>
      </c>
      <c r="H34" s="53">
        <v>0.41666666666666669</v>
      </c>
      <c r="I34" s="53">
        <v>0.375</v>
      </c>
      <c r="J34" s="53">
        <v>0.375</v>
      </c>
      <c r="L34" s="51" t="s">
        <v>9</v>
      </c>
      <c r="M34" s="53">
        <f t="shared" si="55"/>
        <v>0.58333333333333337</v>
      </c>
      <c r="N34" s="53">
        <f t="shared" si="56"/>
        <v>0.58333333333333337</v>
      </c>
      <c r="O34" s="53">
        <f t="shared" si="57"/>
        <v>0.54166666666666663</v>
      </c>
      <c r="P34" s="53">
        <f t="shared" si="58"/>
        <v>0.54166666666666663</v>
      </c>
      <c r="Q34" s="53">
        <f t="shared" si="59"/>
        <v>0.5</v>
      </c>
      <c r="R34" s="53">
        <f t="shared" si="60"/>
        <v>0.45833333333333331</v>
      </c>
      <c r="S34" s="53">
        <f t="shared" si="61"/>
        <v>0.45833333333333331</v>
      </c>
      <c r="U34" s="51" t="s">
        <v>9</v>
      </c>
      <c r="V34" s="53">
        <f t="shared" si="62"/>
        <v>0.5</v>
      </c>
      <c r="W34" s="53">
        <f t="shared" si="63"/>
        <v>0.5</v>
      </c>
      <c r="X34" s="53">
        <f t="shared" si="64"/>
        <v>0.45833333333333331</v>
      </c>
      <c r="Y34" s="53">
        <f t="shared" si="65"/>
        <v>0.45833333333333331</v>
      </c>
      <c r="Z34" s="53">
        <f t="shared" si="66"/>
        <v>0.41666666666666669</v>
      </c>
      <c r="AA34" s="53">
        <f t="shared" si="67"/>
        <v>0.375</v>
      </c>
      <c r="AB34" s="53">
        <f t="shared" si="68"/>
        <v>0.375</v>
      </c>
      <c r="AD34" s="51" t="s">
        <v>9</v>
      </c>
      <c r="AE34" s="54">
        <f t="shared" si="69"/>
        <v>0</v>
      </c>
      <c r="AF34" s="54">
        <f t="shared" si="70"/>
        <v>0</v>
      </c>
      <c r="AG34" s="54">
        <f t="shared" si="71"/>
        <v>0</v>
      </c>
      <c r="AH34" s="54">
        <f t="shared" si="72"/>
        <v>0</v>
      </c>
      <c r="AI34" s="54">
        <f t="shared" si="73"/>
        <v>6.25E-2</v>
      </c>
      <c r="AJ34" s="54">
        <f t="shared" si="74"/>
        <v>0.12500000000000006</v>
      </c>
      <c r="AK34" s="54">
        <f t="shared" si="75"/>
        <v>0.14583333333333343</v>
      </c>
      <c r="AM34" s="51" t="s">
        <v>9</v>
      </c>
      <c r="AN34" s="54">
        <f t="shared" si="76"/>
        <v>0.375</v>
      </c>
      <c r="AO34" s="54">
        <f t="shared" si="77"/>
        <v>0.375</v>
      </c>
      <c r="AP34" s="54">
        <f t="shared" si="78"/>
        <v>0.375</v>
      </c>
      <c r="AQ34" s="54">
        <f t="shared" si="79"/>
        <v>0.375</v>
      </c>
      <c r="AR34" s="54">
        <f t="shared" si="80"/>
        <v>0.3125</v>
      </c>
      <c r="AS34" s="54">
        <f t="shared" si="81"/>
        <v>0.24999999999999994</v>
      </c>
      <c r="AT34" s="54">
        <f t="shared" si="82"/>
        <v>0.22916666666666657</v>
      </c>
      <c r="AV34" s="51" t="s">
        <v>9</v>
      </c>
      <c r="AW34" s="55">
        <f t="shared" si="83"/>
        <v>0.125</v>
      </c>
      <c r="AX34" s="55">
        <f t="shared" si="84"/>
        <v>0.10416666666666669</v>
      </c>
      <c r="AY34" s="55">
        <f t="shared" si="85"/>
        <v>4.1666666666666574E-2</v>
      </c>
      <c r="AZ34" s="55">
        <f t="shared" si="86"/>
        <v>2.0833333333333259E-2</v>
      </c>
      <c r="BA34" s="55">
        <f t="shared" si="87"/>
        <v>2.0833333333333315E-2</v>
      </c>
      <c r="BB34" s="55">
        <f t="shared" si="88"/>
        <v>2.0833333333333426E-2</v>
      </c>
      <c r="BC34" s="55">
        <f t="shared" si="89"/>
        <v>2.0833333333333426E-2</v>
      </c>
      <c r="BE34" s="51" t="s">
        <v>9</v>
      </c>
      <c r="BF34" s="56">
        <f t="shared" si="90"/>
        <v>82.75862068965516</v>
      </c>
      <c r="BG34" s="56">
        <f t="shared" si="91"/>
        <v>82.75862068965516</v>
      </c>
      <c r="BH34" s="56">
        <f t="shared" si="92"/>
        <v>81.481481481481467</v>
      </c>
      <c r="BI34" s="56">
        <f t="shared" si="93"/>
        <v>81.481481481481467</v>
      </c>
      <c r="BJ34" s="56">
        <f t="shared" si="94"/>
        <v>80</v>
      </c>
      <c r="BK34" s="56">
        <f t="shared" si="95"/>
        <v>78.260869565217391</v>
      </c>
      <c r="BL34" s="56">
        <f t="shared" si="96"/>
        <v>78.260869565217391</v>
      </c>
      <c r="BN34" s="51" t="s">
        <v>9</v>
      </c>
      <c r="BO34" s="57">
        <f t="shared" si="97"/>
        <v>0.375</v>
      </c>
      <c r="BP34" s="57">
        <f t="shared" si="98"/>
        <v>0.1875</v>
      </c>
      <c r="BQ34" s="57">
        <f t="shared" si="99"/>
        <v>0.125</v>
      </c>
      <c r="BR34" s="57">
        <f t="shared" si="100"/>
        <v>9.375E-2</v>
      </c>
      <c r="BS34" s="57">
        <f t="shared" si="101"/>
        <v>6.25E-2</v>
      </c>
      <c r="BT34" s="57">
        <f t="shared" si="102"/>
        <v>4.1666666666666657E-2</v>
      </c>
      <c r="BU34" s="57">
        <f t="shared" si="103"/>
        <v>3.2738095238095226E-2</v>
      </c>
    </row>
    <row r="35" spans="2:73" x14ac:dyDescent="0.25">
      <c r="B35" s="51" t="s">
        <v>10</v>
      </c>
      <c r="C35" s="52">
        <v>0.33333333333333331</v>
      </c>
      <c r="D35" s="53">
        <v>0.5</v>
      </c>
      <c r="E35" s="53">
        <v>0.5</v>
      </c>
      <c r="F35" s="53">
        <v>0.45833333333333331</v>
      </c>
      <c r="G35" s="53">
        <v>0.45833333333333331</v>
      </c>
      <c r="H35" s="53">
        <v>0.41666666666666669</v>
      </c>
      <c r="I35" s="53">
        <v>0.375</v>
      </c>
      <c r="J35" s="53">
        <v>0.375</v>
      </c>
      <c r="L35" s="51" t="s">
        <v>10</v>
      </c>
      <c r="M35" s="53">
        <f t="shared" si="55"/>
        <v>0.58333333333333337</v>
      </c>
      <c r="N35" s="53">
        <f t="shared" si="56"/>
        <v>0.58333333333333337</v>
      </c>
      <c r="O35" s="53">
        <f t="shared" si="57"/>
        <v>0.54166666666666663</v>
      </c>
      <c r="P35" s="53">
        <f t="shared" si="58"/>
        <v>0.54166666666666663</v>
      </c>
      <c r="Q35" s="53">
        <f t="shared" si="59"/>
        <v>0.5</v>
      </c>
      <c r="R35" s="53">
        <f t="shared" si="60"/>
        <v>0.45833333333333331</v>
      </c>
      <c r="S35" s="53">
        <f t="shared" si="61"/>
        <v>0.45833333333333331</v>
      </c>
      <c r="U35" s="51" t="s">
        <v>10</v>
      </c>
      <c r="V35" s="53">
        <f t="shared" si="62"/>
        <v>0.5</v>
      </c>
      <c r="W35" s="53">
        <f t="shared" si="63"/>
        <v>0.5</v>
      </c>
      <c r="X35" s="53">
        <f t="shared" si="64"/>
        <v>0.45833333333333331</v>
      </c>
      <c r="Y35" s="53">
        <f t="shared" si="65"/>
        <v>0.45833333333333331</v>
      </c>
      <c r="Z35" s="53">
        <f t="shared" si="66"/>
        <v>0.41666666666666669</v>
      </c>
      <c r="AA35" s="53">
        <f t="shared" si="67"/>
        <v>0.375</v>
      </c>
      <c r="AB35" s="53">
        <f t="shared" si="68"/>
        <v>0.375</v>
      </c>
      <c r="AD35" s="51" t="s">
        <v>10</v>
      </c>
      <c r="AE35" s="54">
        <f t="shared" si="69"/>
        <v>0</v>
      </c>
      <c r="AF35" s="54">
        <f t="shared" si="70"/>
        <v>0</v>
      </c>
      <c r="AG35" s="54">
        <f t="shared" si="71"/>
        <v>0</v>
      </c>
      <c r="AH35" s="54">
        <f t="shared" si="72"/>
        <v>0</v>
      </c>
      <c r="AI35" s="54">
        <f t="shared" si="73"/>
        <v>0</v>
      </c>
      <c r="AJ35" s="54">
        <f t="shared" si="74"/>
        <v>8.3333333333333315E-2</v>
      </c>
      <c r="AK35" s="54">
        <f t="shared" si="75"/>
        <v>0.10416666666666669</v>
      </c>
      <c r="AM35" s="51" t="s">
        <v>10</v>
      </c>
      <c r="AN35" s="54">
        <f t="shared" si="76"/>
        <v>0.33333333333333331</v>
      </c>
      <c r="AO35" s="54">
        <f t="shared" si="77"/>
        <v>0.33333333333333331</v>
      </c>
      <c r="AP35" s="54">
        <f t="shared" si="78"/>
        <v>0.33333333333333331</v>
      </c>
      <c r="AQ35" s="54">
        <f t="shared" si="79"/>
        <v>0.33333333333333331</v>
      </c>
      <c r="AR35" s="54">
        <f t="shared" si="80"/>
        <v>0.33333333333333331</v>
      </c>
      <c r="AS35" s="54">
        <f t="shared" si="81"/>
        <v>0.25</v>
      </c>
      <c r="AT35" s="54">
        <f t="shared" si="82"/>
        <v>0.22916666666666663</v>
      </c>
      <c r="AV35" s="51" t="s">
        <v>10</v>
      </c>
      <c r="AW35" s="55">
        <f t="shared" si="83"/>
        <v>0.16666666666666669</v>
      </c>
      <c r="AX35" s="55">
        <f t="shared" si="84"/>
        <v>0.14583333333333337</v>
      </c>
      <c r="AY35" s="55">
        <f t="shared" si="85"/>
        <v>8.3333333333333259E-2</v>
      </c>
      <c r="AZ35" s="55">
        <f t="shared" si="86"/>
        <v>6.2499999999999944E-2</v>
      </c>
      <c r="BA35" s="55">
        <f t="shared" si="87"/>
        <v>0</v>
      </c>
      <c r="BB35" s="55">
        <f t="shared" si="88"/>
        <v>2.0833333333333315E-2</v>
      </c>
      <c r="BC35" s="55">
        <f t="shared" si="89"/>
        <v>2.083333333333337E-2</v>
      </c>
      <c r="BE35" s="51" t="s">
        <v>10</v>
      </c>
      <c r="BF35" s="56">
        <f t="shared" si="90"/>
        <v>82.75862068965516</v>
      </c>
      <c r="BG35" s="56">
        <f t="shared" si="91"/>
        <v>82.75862068965516</v>
      </c>
      <c r="BH35" s="56">
        <f t="shared" si="92"/>
        <v>81.481481481481467</v>
      </c>
      <c r="BI35" s="56">
        <f t="shared" si="93"/>
        <v>81.481481481481467</v>
      </c>
      <c r="BJ35" s="56">
        <f t="shared" si="94"/>
        <v>80</v>
      </c>
      <c r="BK35" s="56">
        <f t="shared" si="95"/>
        <v>78.260869565217391</v>
      </c>
      <c r="BL35" s="56">
        <f t="shared" si="96"/>
        <v>78.260869565217391</v>
      </c>
      <c r="BN35" s="51" t="s">
        <v>10</v>
      </c>
      <c r="BO35" s="57">
        <f t="shared" si="97"/>
        <v>0.33333333333333331</v>
      </c>
      <c r="BP35" s="57">
        <f t="shared" si="98"/>
        <v>0.16666666666666666</v>
      </c>
      <c r="BQ35" s="57">
        <f t="shared" si="99"/>
        <v>0.1111111111111111</v>
      </c>
      <c r="BR35" s="57">
        <f t="shared" si="100"/>
        <v>8.3333333333333329E-2</v>
      </c>
      <c r="BS35" s="57">
        <f t="shared" si="101"/>
        <v>6.6666666666666666E-2</v>
      </c>
      <c r="BT35" s="57">
        <f t="shared" si="102"/>
        <v>4.1666666666666664E-2</v>
      </c>
      <c r="BU35" s="57">
        <f t="shared" si="103"/>
        <v>3.2738095238095233E-2</v>
      </c>
    </row>
    <row r="36" spans="2:73" x14ac:dyDescent="0.25">
      <c r="B36" s="51" t="s">
        <v>11</v>
      </c>
      <c r="C36" s="52">
        <v>0.33333333333333331</v>
      </c>
      <c r="D36" s="53">
        <v>0.45833333333333331</v>
      </c>
      <c r="E36" s="53">
        <v>0.45833333333333331</v>
      </c>
      <c r="F36" s="53">
        <v>0.41666666666666669</v>
      </c>
      <c r="G36" s="53">
        <v>0.41666666666666669</v>
      </c>
      <c r="H36" s="53">
        <v>0.375</v>
      </c>
      <c r="I36" s="53">
        <v>0.375</v>
      </c>
      <c r="J36" s="53">
        <v>0.375</v>
      </c>
      <c r="L36" s="51" t="s">
        <v>11</v>
      </c>
      <c r="M36" s="53">
        <f t="shared" si="55"/>
        <v>0.54166666666666663</v>
      </c>
      <c r="N36" s="53">
        <f t="shared" si="56"/>
        <v>0.54166666666666663</v>
      </c>
      <c r="O36" s="53">
        <f t="shared" si="57"/>
        <v>0.5</v>
      </c>
      <c r="P36" s="53">
        <f t="shared" si="58"/>
        <v>0.5</v>
      </c>
      <c r="Q36" s="53">
        <f t="shared" si="59"/>
        <v>0.45833333333333331</v>
      </c>
      <c r="R36" s="53">
        <f t="shared" si="60"/>
        <v>0.45833333333333331</v>
      </c>
      <c r="S36" s="53">
        <f t="shared" si="61"/>
        <v>0.45833333333333331</v>
      </c>
      <c r="U36" s="51" t="s">
        <v>11</v>
      </c>
      <c r="V36" s="53">
        <f t="shared" si="62"/>
        <v>0.45833333333333331</v>
      </c>
      <c r="W36" s="53">
        <f t="shared" si="63"/>
        <v>0.45833333333333331</v>
      </c>
      <c r="X36" s="53">
        <f t="shared" si="64"/>
        <v>0.41666666666666669</v>
      </c>
      <c r="Y36" s="53">
        <f t="shared" si="65"/>
        <v>0.41666666666666669</v>
      </c>
      <c r="Z36" s="53">
        <f t="shared" si="66"/>
        <v>0.375</v>
      </c>
      <c r="AA36" s="53">
        <f t="shared" si="67"/>
        <v>0.375</v>
      </c>
      <c r="AB36" s="53">
        <f t="shared" si="68"/>
        <v>0.375</v>
      </c>
      <c r="AD36" s="51" t="s">
        <v>11</v>
      </c>
      <c r="AE36" s="54">
        <f t="shared" si="69"/>
        <v>0</v>
      </c>
      <c r="AF36" s="54">
        <f t="shared" si="70"/>
        <v>0</v>
      </c>
      <c r="AG36" s="54">
        <f t="shared" si="71"/>
        <v>0</v>
      </c>
      <c r="AH36" s="54">
        <f t="shared" si="72"/>
        <v>0</v>
      </c>
      <c r="AI36" s="54">
        <f t="shared" si="73"/>
        <v>6.25E-2</v>
      </c>
      <c r="AJ36" s="54">
        <f t="shared" si="74"/>
        <v>8.3333333333333315E-2</v>
      </c>
      <c r="AK36" s="54">
        <f t="shared" si="75"/>
        <v>0.10416666666666669</v>
      </c>
      <c r="AM36" s="51" t="s">
        <v>11</v>
      </c>
      <c r="AN36" s="54">
        <f t="shared" si="76"/>
        <v>0.33333333333333331</v>
      </c>
      <c r="AO36" s="54">
        <f t="shared" si="77"/>
        <v>0.33333333333333331</v>
      </c>
      <c r="AP36" s="54">
        <f t="shared" si="78"/>
        <v>0.33333333333333331</v>
      </c>
      <c r="AQ36" s="54">
        <f t="shared" si="79"/>
        <v>0.33333333333333331</v>
      </c>
      <c r="AR36" s="54">
        <f t="shared" si="80"/>
        <v>0.27083333333333331</v>
      </c>
      <c r="AS36" s="54">
        <f t="shared" si="81"/>
        <v>0.25</v>
      </c>
      <c r="AT36" s="54">
        <f t="shared" si="82"/>
        <v>0.22916666666666663</v>
      </c>
      <c r="AV36" s="51" t="s">
        <v>11</v>
      </c>
      <c r="AW36" s="55">
        <f t="shared" si="83"/>
        <v>0.12499999999999994</v>
      </c>
      <c r="AX36" s="55">
        <f t="shared" si="84"/>
        <v>0.10416666666666663</v>
      </c>
      <c r="AY36" s="55">
        <f t="shared" si="85"/>
        <v>4.166666666666663E-2</v>
      </c>
      <c r="AZ36" s="55">
        <f t="shared" si="86"/>
        <v>2.0833333333333315E-2</v>
      </c>
      <c r="BA36" s="55">
        <f t="shared" si="87"/>
        <v>2.083333333333337E-2</v>
      </c>
      <c r="BB36" s="55">
        <f t="shared" si="88"/>
        <v>2.0833333333333315E-2</v>
      </c>
      <c r="BC36" s="55">
        <f t="shared" si="89"/>
        <v>2.083333333333337E-2</v>
      </c>
      <c r="BE36" s="51" t="s">
        <v>11</v>
      </c>
      <c r="BF36" s="56">
        <f t="shared" si="90"/>
        <v>81.481481481481467</v>
      </c>
      <c r="BG36" s="56">
        <f t="shared" si="91"/>
        <v>81.481481481481467</v>
      </c>
      <c r="BH36" s="56">
        <f t="shared" si="92"/>
        <v>80</v>
      </c>
      <c r="BI36" s="56">
        <f t="shared" si="93"/>
        <v>80</v>
      </c>
      <c r="BJ36" s="56">
        <f t="shared" si="94"/>
        <v>78.260869565217391</v>
      </c>
      <c r="BK36" s="56">
        <f t="shared" si="95"/>
        <v>78.260869565217391</v>
      </c>
      <c r="BL36" s="56">
        <f t="shared" si="96"/>
        <v>78.260869565217391</v>
      </c>
      <c r="BN36" s="51" t="s">
        <v>11</v>
      </c>
      <c r="BO36" s="57">
        <f t="shared" si="97"/>
        <v>0.33333333333333331</v>
      </c>
      <c r="BP36" s="57">
        <f t="shared" si="98"/>
        <v>0.16666666666666666</v>
      </c>
      <c r="BQ36" s="57">
        <f t="shared" si="99"/>
        <v>0.1111111111111111</v>
      </c>
      <c r="BR36" s="57">
        <f t="shared" si="100"/>
        <v>8.3333333333333329E-2</v>
      </c>
      <c r="BS36" s="57">
        <f t="shared" si="101"/>
        <v>5.4166666666666662E-2</v>
      </c>
      <c r="BT36" s="57">
        <f t="shared" si="102"/>
        <v>4.1666666666666664E-2</v>
      </c>
      <c r="BU36" s="57">
        <f t="shared" si="103"/>
        <v>3.2738095238095233E-2</v>
      </c>
    </row>
    <row r="37" spans="2:73" x14ac:dyDescent="0.25">
      <c r="B37" s="51" t="s">
        <v>12</v>
      </c>
      <c r="C37" s="52">
        <v>0.33333333333333331</v>
      </c>
      <c r="D37" s="53">
        <v>0.41666666666666669</v>
      </c>
      <c r="E37" s="53">
        <v>0.41666666666666669</v>
      </c>
      <c r="F37" s="53">
        <v>0.41666666666666669</v>
      </c>
      <c r="G37" s="53">
        <v>0.41666666666666669</v>
      </c>
      <c r="H37" s="53">
        <v>0.375</v>
      </c>
      <c r="I37" s="53">
        <v>0.375</v>
      </c>
      <c r="J37" s="53">
        <v>0.375</v>
      </c>
      <c r="L37" s="51" t="s">
        <v>12</v>
      </c>
      <c r="M37" s="53">
        <f t="shared" si="55"/>
        <v>0.5</v>
      </c>
      <c r="N37" s="53">
        <f t="shared" si="56"/>
        <v>0.5</v>
      </c>
      <c r="O37" s="53">
        <f t="shared" si="57"/>
        <v>0.5</v>
      </c>
      <c r="P37" s="53">
        <f t="shared" si="58"/>
        <v>0.5</v>
      </c>
      <c r="Q37" s="53">
        <f t="shared" si="59"/>
        <v>0.45833333333333331</v>
      </c>
      <c r="R37" s="53">
        <f t="shared" si="60"/>
        <v>0.45833333333333331</v>
      </c>
      <c r="S37" s="53">
        <f t="shared" si="61"/>
        <v>0.45833333333333331</v>
      </c>
      <c r="U37" s="51" t="s">
        <v>12</v>
      </c>
      <c r="V37" s="53">
        <f t="shared" si="62"/>
        <v>0.41666666666666669</v>
      </c>
      <c r="W37" s="53">
        <f t="shared" si="63"/>
        <v>0.41666666666666669</v>
      </c>
      <c r="X37" s="53">
        <f t="shared" si="64"/>
        <v>0.41666666666666669</v>
      </c>
      <c r="Y37" s="53">
        <f t="shared" si="65"/>
        <v>0.41666666666666669</v>
      </c>
      <c r="Z37" s="53">
        <f t="shared" si="66"/>
        <v>0.375</v>
      </c>
      <c r="AA37" s="53">
        <f t="shared" si="67"/>
        <v>0.375</v>
      </c>
      <c r="AB37" s="53">
        <f t="shared" si="68"/>
        <v>0.375</v>
      </c>
      <c r="AD37" s="51" t="s">
        <v>12</v>
      </c>
      <c r="AE37" s="54">
        <f t="shared" si="69"/>
        <v>0</v>
      </c>
      <c r="AF37" s="54">
        <f t="shared" si="70"/>
        <v>0</v>
      </c>
      <c r="AG37" s="54">
        <f t="shared" si="71"/>
        <v>0</v>
      </c>
      <c r="AH37" s="54">
        <f t="shared" si="72"/>
        <v>0</v>
      </c>
      <c r="AI37" s="54">
        <f t="shared" si="73"/>
        <v>6.25E-2</v>
      </c>
      <c r="AJ37" s="54">
        <f t="shared" si="74"/>
        <v>8.3333333333333315E-2</v>
      </c>
      <c r="AK37" s="54">
        <f t="shared" si="75"/>
        <v>0.10416666666666669</v>
      </c>
      <c r="AM37" s="51" t="s">
        <v>12</v>
      </c>
      <c r="AN37" s="54">
        <f t="shared" si="76"/>
        <v>0.33333333333333331</v>
      </c>
      <c r="AO37" s="54">
        <f t="shared" si="77"/>
        <v>0.33333333333333331</v>
      </c>
      <c r="AP37" s="54">
        <f t="shared" si="78"/>
        <v>0.33333333333333331</v>
      </c>
      <c r="AQ37" s="54">
        <f t="shared" si="79"/>
        <v>0.33333333333333331</v>
      </c>
      <c r="AR37" s="54">
        <f t="shared" si="80"/>
        <v>0.27083333333333331</v>
      </c>
      <c r="AS37" s="54">
        <f t="shared" si="81"/>
        <v>0.25</v>
      </c>
      <c r="AT37" s="54">
        <f t="shared" si="82"/>
        <v>0.22916666666666663</v>
      </c>
      <c r="AV37" s="51" t="s">
        <v>12</v>
      </c>
      <c r="AW37" s="55">
        <f t="shared" si="83"/>
        <v>8.3333333333333315E-2</v>
      </c>
      <c r="AX37" s="55">
        <f t="shared" si="84"/>
        <v>6.25E-2</v>
      </c>
      <c r="AY37" s="55">
        <f t="shared" si="85"/>
        <v>4.166666666666663E-2</v>
      </c>
      <c r="AZ37" s="55">
        <f t="shared" si="86"/>
        <v>2.0833333333333315E-2</v>
      </c>
      <c r="BA37" s="55">
        <f t="shared" si="87"/>
        <v>2.083333333333337E-2</v>
      </c>
      <c r="BB37" s="55">
        <f t="shared" si="88"/>
        <v>2.0833333333333315E-2</v>
      </c>
      <c r="BC37" s="55">
        <f t="shared" si="89"/>
        <v>2.083333333333337E-2</v>
      </c>
      <c r="BE37" s="51" t="s">
        <v>12</v>
      </c>
      <c r="BF37" s="56">
        <f t="shared" si="90"/>
        <v>80</v>
      </c>
      <c r="BG37" s="56">
        <f t="shared" si="91"/>
        <v>80</v>
      </c>
      <c r="BH37" s="56">
        <f t="shared" si="92"/>
        <v>80</v>
      </c>
      <c r="BI37" s="56">
        <f t="shared" si="93"/>
        <v>80</v>
      </c>
      <c r="BJ37" s="56">
        <f t="shared" si="94"/>
        <v>78.260869565217391</v>
      </c>
      <c r="BK37" s="56">
        <f t="shared" si="95"/>
        <v>78.260869565217391</v>
      </c>
      <c r="BL37" s="56">
        <f t="shared" si="96"/>
        <v>78.260869565217391</v>
      </c>
      <c r="BN37" s="51" t="s">
        <v>12</v>
      </c>
      <c r="BO37" s="57">
        <f t="shared" si="97"/>
        <v>0.33333333333333331</v>
      </c>
      <c r="BP37" s="57">
        <f t="shared" si="98"/>
        <v>0.16666666666666666</v>
      </c>
      <c r="BQ37" s="57">
        <f t="shared" si="99"/>
        <v>0.1111111111111111</v>
      </c>
      <c r="BR37" s="57">
        <f t="shared" si="100"/>
        <v>8.3333333333333329E-2</v>
      </c>
      <c r="BS37" s="57">
        <f t="shared" si="101"/>
        <v>5.4166666666666662E-2</v>
      </c>
      <c r="BT37" s="57">
        <f t="shared" si="102"/>
        <v>4.1666666666666664E-2</v>
      </c>
      <c r="BU37" s="57">
        <f t="shared" si="103"/>
        <v>3.2738095238095233E-2</v>
      </c>
    </row>
    <row r="38" spans="2:73" s="42" customFormat="1" x14ac:dyDescent="0.25">
      <c r="B38" s="65"/>
      <c r="C38" s="66"/>
      <c r="D38" s="67"/>
      <c r="E38" s="67"/>
      <c r="F38" s="67"/>
      <c r="G38" s="67"/>
      <c r="H38" s="67"/>
      <c r="I38" s="67"/>
      <c r="J38" s="67"/>
      <c r="AW38" s="43">
        <f>AVERAGE(AW27:AW37)</f>
        <v>0.12878787878787878</v>
      </c>
      <c r="AX38" s="43">
        <f t="shared" ref="AX38" si="104">AVERAGE(AX27:AX37)</f>
        <v>0.10795454545454546</v>
      </c>
      <c r="AY38" s="43">
        <f t="shared" ref="AY38" si="105">AVERAGE(AY27:AY37)</f>
        <v>7.0075757575757527E-2</v>
      </c>
      <c r="AZ38" s="43">
        <f t="shared" ref="AZ38" si="106">AVERAGE(AZ27:AZ37)</f>
        <v>5.1136363636363598E-2</v>
      </c>
      <c r="BA38" s="43">
        <f t="shared" ref="BA38" si="107">AVERAGE(BA27:BA37)</f>
        <v>2.6515151515151533E-2</v>
      </c>
      <c r="BB38" s="43">
        <f t="shared" ref="BB38" si="108">AVERAGE(BB27:BB37)</f>
        <v>2.083333333333335E-2</v>
      </c>
      <c r="BC38" s="43">
        <f t="shared" ref="BC38" si="109">AVERAGE(BC27:BC37)</f>
        <v>2.0833333333333374E-2</v>
      </c>
      <c r="BI38" s="41">
        <f>AVERAGE(BF27:BI37)</f>
        <v>81.845858373576888</v>
      </c>
      <c r="BM38" s="41">
        <f>AVERAGE(BF27:BL37)</f>
        <v>81.07846768822418</v>
      </c>
    </row>
    <row r="39" spans="2:73" x14ac:dyDescent="0.25">
      <c r="B39" s="58"/>
      <c r="C39" s="59"/>
      <c r="D39" s="47"/>
      <c r="E39" s="47"/>
      <c r="F39" s="47"/>
      <c r="G39" s="47"/>
      <c r="H39" s="47"/>
      <c r="I39" s="47"/>
      <c r="J39" s="47"/>
      <c r="AW39" s="60"/>
      <c r="AX39" s="60"/>
      <c r="AY39" s="60"/>
      <c r="AZ39" s="60"/>
      <c r="BA39" s="60"/>
      <c r="BB39" s="60"/>
      <c r="BC39" s="60"/>
    </row>
    <row r="40" spans="2:73" x14ac:dyDescent="0.25">
      <c r="L40" s="138" t="s">
        <v>0</v>
      </c>
      <c r="M40" s="49">
        <f>(3/24)+$J$2</f>
        <v>0.125</v>
      </c>
      <c r="N40" s="134" t="s">
        <v>60</v>
      </c>
      <c r="O40" s="135"/>
      <c r="P40" s="135"/>
      <c r="Q40" s="135"/>
      <c r="R40" s="135"/>
      <c r="S40" s="136"/>
      <c r="U40" s="138" t="s">
        <v>0</v>
      </c>
      <c r="V40" s="49">
        <f>M40</f>
        <v>0.125</v>
      </c>
      <c r="W40" s="134" t="s">
        <v>60</v>
      </c>
      <c r="X40" s="135"/>
      <c r="Y40" s="135"/>
      <c r="Z40" s="135"/>
      <c r="AA40" s="135"/>
      <c r="AB40" s="136"/>
      <c r="AD40" s="138" t="s">
        <v>0</v>
      </c>
      <c r="AE40" s="49">
        <f>V40</f>
        <v>0.125</v>
      </c>
      <c r="AF40" s="134" t="s">
        <v>60</v>
      </c>
      <c r="AG40" s="135"/>
      <c r="AH40" s="135"/>
      <c r="AI40" s="135"/>
      <c r="AJ40" s="135"/>
      <c r="AK40" s="136"/>
      <c r="AM40" s="138" t="s">
        <v>0</v>
      </c>
      <c r="AN40" s="49">
        <f>AE40</f>
        <v>0.125</v>
      </c>
      <c r="AO40" s="134" t="s">
        <v>60</v>
      </c>
      <c r="AP40" s="135"/>
      <c r="AQ40" s="135"/>
      <c r="AR40" s="135"/>
      <c r="AS40" s="135"/>
      <c r="AT40" s="136"/>
      <c r="AV40" s="138" t="s">
        <v>0</v>
      </c>
      <c r="AW40" s="49">
        <f>AN40</f>
        <v>0.125</v>
      </c>
      <c r="AX40" s="134" t="s">
        <v>60</v>
      </c>
      <c r="AY40" s="135"/>
      <c r="AZ40" s="135"/>
      <c r="BA40" s="135"/>
      <c r="BB40" s="135"/>
      <c r="BC40" s="136"/>
      <c r="BE40" s="138" t="s">
        <v>0</v>
      </c>
      <c r="BF40" s="49">
        <f>AW40</f>
        <v>0.125</v>
      </c>
      <c r="BG40" s="134" t="s">
        <v>60</v>
      </c>
      <c r="BH40" s="135"/>
      <c r="BI40" s="135"/>
      <c r="BJ40" s="135"/>
      <c r="BK40" s="135"/>
      <c r="BL40" s="136"/>
      <c r="BN40" s="138" t="s">
        <v>0</v>
      </c>
      <c r="BO40" s="49">
        <f>BF40</f>
        <v>0.125</v>
      </c>
      <c r="BP40" s="134" t="s">
        <v>60</v>
      </c>
      <c r="BQ40" s="135"/>
      <c r="BR40" s="135"/>
      <c r="BS40" s="135"/>
      <c r="BT40" s="135"/>
      <c r="BU40" s="136"/>
    </row>
    <row r="41" spans="2:73" ht="15" customHeight="1" x14ac:dyDescent="0.25">
      <c r="B41" s="138" t="s">
        <v>0</v>
      </c>
      <c r="C41" s="143" t="s">
        <v>13</v>
      </c>
      <c r="D41" s="137" t="s">
        <v>1</v>
      </c>
      <c r="E41" s="137"/>
      <c r="F41" s="137"/>
      <c r="G41" s="137"/>
      <c r="H41" s="137"/>
      <c r="I41" s="137"/>
      <c r="J41" s="137"/>
      <c r="L41" s="139"/>
      <c r="M41" s="137" t="s">
        <v>58</v>
      </c>
      <c r="N41" s="137"/>
      <c r="O41" s="137"/>
      <c r="P41" s="137"/>
      <c r="Q41" s="137"/>
      <c r="R41" s="137"/>
      <c r="S41" s="137"/>
      <c r="U41" s="139"/>
      <c r="V41" s="137" t="s">
        <v>63</v>
      </c>
      <c r="W41" s="137"/>
      <c r="X41" s="137"/>
      <c r="Y41" s="137"/>
      <c r="Z41" s="137"/>
      <c r="AA41" s="137"/>
      <c r="AB41" s="137"/>
      <c r="AD41" s="139"/>
      <c r="AE41" s="137" t="s">
        <v>19</v>
      </c>
      <c r="AF41" s="137"/>
      <c r="AG41" s="137"/>
      <c r="AH41" s="137"/>
      <c r="AI41" s="137"/>
      <c r="AJ41" s="137"/>
      <c r="AK41" s="137"/>
      <c r="AM41" s="139"/>
      <c r="AN41" s="137" t="s">
        <v>50</v>
      </c>
      <c r="AO41" s="137"/>
      <c r="AP41" s="137"/>
      <c r="AQ41" s="137"/>
      <c r="AR41" s="137"/>
      <c r="AS41" s="137"/>
      <c r="AT41" s="137"/>
      <c r="AV41" s="139"/>
      <c r="AW41" s="137" t="s">
        <v>61</v>
      </c>
      <c r="AX41" s="137"/>
      <c r="AY41" s="137"/>
      <c r="AZ41" s="137"/>
      <c r="BA41" s="137"/>
      <c r="BB41" s="137"/>
      <c r="BC41" s="137"/>
      <c r="BE41" s="139"/>
      <c r="BF41" s="137" t="s">
        <v>62</v>
      </c>
      <c r="BG41" s="137"/>
      <c r="BH41" s="137"/>
      <c r="BI41" s="137"/>
      <c r="BJ41" s="137"/>
      <c r="BK41" s="137"/>
      <c r="BL41" s="137"/>
      <c r="BN41" s="139"/>
      <c r="BO41" s="137" t="s">
        <v>59</v>
      </c>
      <c r="BP41" s="137"/>
      <c r="BQ41" s="137"/>
      <c r="BR41" s="137"/>
      <c r="BS41" s="137"/>
      <c r="BT41" s="137"/>
      <c r="BU41" s="137"/>
    </row>
    <row r="42" spans="2:73" x14ac:dyDescent="0.25">
      <c r="B42" s="140"/>
      <c r="C42" s="143"/>
      <c r="D42" s="50">
        <v>1</v>
      </c>
      <c r="E42" s="50">
        <v>2</v>
      </c>
      <c r="F42" s="50">
        <v>3</v>
      </c>
      <c r="G42" s="50">
        <v>4</v>
      </c>
      <c r="H42" s="50">
        <v>5</v>
      </c>
      <c r="I42" s="50">
        <v>6</v>
      </c>
      <c r="J42" s="50">
        <v>7</v>
      </c>
      <c r="L42" s="140"/>
      <c r="M42" s="50">
        <v>1</v>
      </c>
      <c r="N42" s="50">
        <v>2</v>
      </c>
      <c r="O42" s="50">
        <v>3</v>
      </c>
      <c r="P42" s="50">
        <v>4</v>
      </c>
      <c r="Q42" s="50">
        <v>5</v>
      </c>
      <c r="R42" s="50">
        <v>6</v>
      </c>
      <c r="S42" s="50">
        <v>7</v>
      </c>
      <c r="U42" s="140"/>
      <c r="V42" s="50">
        <v>1</v>
      </c>
      <c r="W42" s="50">
        <v>2</v>
      </c>
      <c r="X42" s="50">
        <v>3</v>
      </c>
      <c r="Y42" s="50">
        <v>4</v>
      </c>
      <c r="Z42" s="50">
        <v>5</v>
      </c>
      <c r="AA42" s="50">
        <v>6</v>
      </c>
      <c r="AB42" s="50">
        <v>7</v>
      </c>
      <c r="AD42" s="140"/>
      <c r="AE42" s="50">
        <v>1</v>
      </c>
      <c r="AF42" s="50">
        <v>2</v>
      </c>
      <c r="AG42" s="50">
        <v>3</v>
      </c>
      <c r="AH42" s="50">
        <v>4</v>
      </c>
      <c r="AI42" s="50">
        <v>5</v>
      </c>
      <c r="AJ42" s="50">
        <v>6</v>
      </c>
      <c r="AK42" s="50">
        <v>7</v>
      </c>
      <c r="AM42" s="140"/>
      <c r="AN42" s="50">
        <v>1</v>
      </c>
      <c r="AO42" s="50">
        <v>2</v>
      </c>
      <c r="AP42" s="50">
        <v>3</v>
      </c>
      <c r="AQ42" s="50">
        <v>4</v>
      </c>
      <c r="AR42" s="50">
        <v>5</v>
      </c>
      <c r="AS42" s="50">
        <v>6</v>
      </c>
      <c r="AT42" s="50">
        <v>7</v>
      </c>
      <c r="AV42" s="140"/>
      <c r="AW42" s="50">
        <v>1</v>
      </c>
      <c r="AX42" s="50">
        <v>2</v>
      </c>
      <c r="AY42" s="50">
        <v>3</v>
      </c>
      <c r="AZ42" s="50">
        <v>4</v>
      </c>
      <c r="BA42" s="50">
        <v>5</v>
      </c>
      <c r="BB42" s="50">
        <v>6</v>
      </c>
      <c r="BC42" s="50">
        <v>7</v>
      </c>
      <c r="BE42" s="140"/>
      <c r="BF42" s="50">
        <v>1</v>
      </c>
      <c r="BG42" s="50">
        <v>2</v>
      </c>
      <c r="BH42" s="50">
        <v>3</v>
      </c>
      <c r="BI42" s="50">
        <v>4</v>
      </c>
      <c r="BJ42" s="50">
        <v>5</v>
      </c>
      <c r="BK42" s="50">
        <v>6</v>
      </c>
      <c r="BL42" s="50">
        <v>7</v>
      </c>
      <c r="BN42" s="140"/>
      <c r="BO42" s="50">
        <v>1</v>
      </c>
      <c r="BP42" s="50">
        <v>2</v>
      </c>
      <c r="BQ42" s="50">
        <v>3</v>
      </c>
      <c r="BR42" s="50">
        <v>4</v>
      </c>
      <c r="BS42" s="50">
        <v>5</v>
      </c>
      <c r="BT42" s="50">
        <v>6</v>
      </c>
      <c r="BU42" s="50">
        <v>7</v>
      </c>
    </row>
    <row r="43" spans="2:73" x14ac:dyDescent="0.25">
      <c r="B43" s="51" t="s">
        <v>2</v>
      </c>
      <c r="C43" s="52">
        <v>0.33333333333333331</v>
      </c>
      <c r="D43" s="53">
        <v>0.375</v>
      </c>
      <c r="E43" s="53">
        <v>0.375</v>
      </c>
      <c r="F43" s="53">
        <v>0.375</v>
      </c>
      <c r="G43" s="53">
        <v>0.375</v>
      </c>
      <c r="H43" s="53">
        <v>0.375</v>
      </c>
      <c r="I43" s="53">
        <v>0.375</v>
      </c>
      <c r="J43" s="53">
        <v>0.375</v>
      </c>
      <c r="L43" s="51" t="s">
        <v>2</v>
      </c>
      <c r="M43" s="53">
        <f t="shared" ref="M43:M53" si="110">MIN(D43,D43+(4/24)-$M$40,(16/24)-$M$40)+$M$40</f>
        <v>0.5</v>
      </c>
      <c r="N43" s="53">
        <f t="shared" ref="N43:N53" si="111">MIN(E43,E43+(4/24)-$M$40,(16/24)-$M$40)+$M$40</f>
        <v>0.5</v>
      </c>
      <c r="O43" s="53">
        <f t="shared" ref="O43:O53" si="112">MIN(F43,F43+(4/24)-$M$40,(16/24)-$M$40)+$M$40</f>
        <v>0.5</v>
      </c>
      <c r="P43" s="53">
        <f t="shared" ref="P43:P53" si="113">MIN(G43,G43+(4/24)-$M$40,(16/24)-$M$40)+$M$40</f>
        <v>0.5</v>
      </c>
      <c r="Q43" s="53">
        <f t="shared" ref="Q43:Q53" si="114">MIN(H43,H43+(4/24)-$M$40,(16/24)-$M$40)+$M$40</f>
        <v>0.5</v>
      </c>
      <c r="R43" s="53">
        <f t="shared" ref="R43:R53" si="115">MIN(I43,I43+(4/24)-$M$40,(16/24)-$M$40)+$M$40</f>
        <v>0.5</v>
      </c>
      <c r="S43" s="53">
        <f t="shared" ref="S43:S53" si="116">MIN(J43,J43+(4/24)-$M$40,(16/24)-$M$40)+$M$40</f>
        <v>0.5</v>
      </c>
      <c r="U43" s="51" t="s">
        <v>2</v>
      </c>
      <c r="V43" s="53">
        <f t="shared" ref="V43:V53" si="117">M43-$V$40</f>
        <v>0.375</v>
      </c>
      <c r="W43" s="53">
        <f t="shared" ref="W43:W53" si="118">N43-$V$40</f>
        <v>0.375</v>
      </c>
      <c r="X43" s="53">
        <f t="shared" ref="X43:X53" si="119">O43-$V$40</f>
        <v>0.375</v>
      </c>
      <c r="Y43" s="53">
        <f t="shared" ref="Y43:Y53" si="120">P43-$V$40</f>
        <v>0.375</v>
      </c>
      <c r="Z43" s="53">
        <f t="shared" ref="Z43:Z53" si="121">Q43-$V$40</f>
        <v>0.375</v>
      </c>
      <c r="AA43" s="53">
        <f t="shared" ref="AA43:AA53" si="122">R43-$V$40</f>
        <v>0.375</v>
      </c>
      <c r="AB43" s="53">
        <f t="shared" ref="AB43:AB53" si="123">S43-$V$40</f>
        <v>0.375</v>
      </c>
      <c r="AD43" s="51" t="s">
        <v>2</v>
      </c>
      <c r="AE43" s="54">
        <f t="shared" ref="AE43:AE53" si="124">IF((V43+$D$2)-(($C43-$F$2)+$B$2+((AE$10-1)*$C$2))&lt;0,ABS((V43+$D$2)-(($C43)+$B$2+((AE$10-1)*$C$2))),0)</f>
        <v>0</v>
      </c>
      <c r="AF43" s="54">
        <f t="shared" ref="AF43:AF53" si="125">IF((W43+$D$2)-(($C43-$F$2)+$B$2+((AF$10-1)*$C$2))&lt;0,ABS((W43+$D$2)-(($C43)+$B$2+((AF$10-1)*$C$2))),0)</f>
        <v>0</v>
      </c>
      <c r="AG43" s="54">
        <f t="shared" ref="AG43:AG53" si="126">IF((X43+$D$2)-(($C43-$F$2)+$B$2+((AG$10-1)*$C$2))&lt;0,ABS((X43+$D$2)-(($C43)+$B$2+((AG$10-1)*$C$2))),0)</f>
        <v>2.083333333333337E-2</v>
      </c>
      <c r="AH43" s="54">
        <f t="shared" ref="AH43:AH53" si="127">IF((Y43+$D$2)-(($C43-$F$2)+$B$2+((AH$10-1)*$C$2))&lt;0,ABS((Y43+$D$2)-(($C43)+$B$2+((AH$10-1)*$C$2))),0)</f>
        <v>4.1666666666666685E-2</v>
      </c>
      <c r="AI43" s="54">
        <f t="shared" ref="AI43:AI53" si="128">IF((Z43+$D$2)-(($C43-$F$2)+$B$2+((AI$10-1)*$C$2))&lt;0,ABS((Z43+$D$2)-(($C43)+$B$2+((AI$10-1)*$C$2))),0)</f>
        <v>6.25E-2</v>
      </c>
      <c r="AJ43" s="54">
        <f t="shared" ref="AJ43:AJ53" si="129">IF((AA43+$D$2)-(($C43-$F$2)+$B$2+((AJ$10-1)*$C$2))&lt;0,ABS((AA43+$D$2)-(($C43)+$B$2+((AJ$10-1)*$C$2))),0)</f>
        <v>8.3333333333333315E-2</v>
      </c>
      <c r="AK43" s="54">
        <f t="shared" ref="AK43:AK53" si="130">IF((AB43+$D$2)-(($C43-$F$2)+$B$2+((AK$10-1)*$C$2))&lt;0,ABS((AB43+$D$2)-(($C43)+$B$2+((AK$10-1)*$C$2))),0)</f>
        <v>0.10416666666666669</v>
      </c>
      <c r="AM43" s="51" t="s">
        <v>2</v>
      </c>
      <c r="AN43" s="54">
        <f t="shared" ref="AN43:AN53" si="131">MAX($C43-AE43,0)</f>
        <v>0.33333333333333331</v>
      </c>
      <c r="AO43" s="54">
        <f t="shared" ref="AO43:AO53" si="132">MAX($C43-AF43,0)</f>
        <v>0.33333333333333331</v>
      </c>
      <c r="AP43" s="54">
        <f t="shared" ref="AP43:AP53" si="133">MAX($C43-AG43,0)</f>
        <v>0.31249999999999994</v>
      </c>
      <c r="AQ43" s="54">
        <f t="shared" ref="AQ43:AQ53" si="134">MAX($C43-AH43,0)</f>
        <v>0.29166666666666663</v>
      </c>
      <c r="AR43" s="54">
        <f t="shared" ref="AR43:AR53" si="135">MAX($C43-AI43,0)</f>
        <v>0.27083333333333331</v>
      </c>
      <c r="AS43" s="54">
        <f t="shared" ref="AS43:AS53" si="136">MAX($C43-AJ43,0)</f>
        <v>0.25</v>
      </c>
      <c r="AT43" s="54">
        <f t="shared" ref="AT43:AT53" si="137">MAX($C43-AK43,0)</f>
        <v>0.22916666666666663</v>
      </c>
      <c r="AV43" s="51" t="s">
        <v>2</v>
      </c>
      <c r="AW43" s="55">
        <f t="shared" ref="AW43:AW53" si="138">IF((V43+$D$2)-((AN43-$F$2)+$B$2+((AW$10-1)*$C$2))&gt;0,(V43+$D$2)-((AN43-$F$2)+$B$2+((AW$10-1)*$C$2)),0)</f>
        <v>4.166666666666663E-2</v>
      </c>
      <c r="AX43" s="55">
        <f t="shared" ref="AX43:AX53" si="139">IF((W43+$D$2)-((AO43-$F$2)+$B$2+((AX$10-1)*$C$2))&gt;0,(W43+$D$2)-((AO43-$F$2)+$B$2+((AX$10-1)*$C$2)),0)</f>
        <v>2.0833333333333315E-2</v>
      </c>
      <c r="AY43" s="55">
        <f t="shared" ref="AY43:AY53" si="140">IF((X43+$D$2)-((AP43-$F$2)+$B$2+((AY$10-1)*$C$2))&gt;0,(X43+$D$2)-((AP43-$F$2)+$B$2+((AY$10-1)*$C$2)),0)</f>
        <v>2.0833333333333315E-2</v>
      </c>
      <c r="AZ43" s="55">
        <f t="shared" ref="AZ43:AZ53" si="141">IF((Y43+$D$2)-((AQ43-$F$2)+$B$2+((AZ$10-1)*$C$2))&gt;0,(Y43+$D$2)-((AQ43-$F$2)+$B$2+((AZ$10-1)*$C$2)),0)</f>
        <v>2.0833333333333315E-2</v>
      </c>
      <c r="BA43" s="55">
        <f t="shared" ref="BA43:BA53" si="142">IF((Z43+$D$2)-((AR43-$F$2)+$B$2+((BA$10-1)*$C$2))&gt;0,(Z43+$D$2)-((AR43-$F$2)+$B$2+((BA$10-1)*$C$2)),0)</f>
        <v>2.083333333333337E-2</v>
      </c>
      <c r="BB43" s="55">
        <f t="shared" ref="BB43:BB53" si="143">IF((AA43+$D$2)-((AS43-$F$2)+$B$2+((BB$10-1)*$C$2))&gt;0,(AA43+$D$2)-((AS43-$F$2)+$B$2+((BB$10-1)*$C$2)),0)</f>
        <v>2.0833333333333315E-2</v>
      </c>
      <c r="BC43" s="55">
        <f t="shared" ref="BC43:BC53" si="144">IF((AB43+$D$2)-((AT43-$F$2)+$B$2+((BC$10-1)*$C$2))&gt;0,(AB43+$D$2)-((AT43-$F$2)+$B$2+((BC$10-1)*$C$2)),0)</f>
        <v>2.083333333333337E-2</v>
      </c>
      <c r="BE43" s="51" t="s">
        <v>2</v>
      </c>
      <c r="BF43" s="56">
        <f t="shared" ref="BF43:BF53" si="145">100*(V43)/(M43+$D$2)</f>
        <v>72</v>
      </c>
      <c r="BG43" s="56">
        <f t="shared" ref="BG43:BG53" si="146">100*(W43)/(N43+$D$2)</f>
        <v>72</v>
      </c>
      <c r="BH43" s="56">
        <f t="shared" ref="BH43:BH53" si="147">100*(X43)/(O43+$D$2)</f>
        <v>72</v>
      </c>
      <c r="BI43" s="56">
        <f t="shared" ref="BI43:BI53" si="148">100*(Y43)/(P43+$D$2)</f>
        <v>72</v>
      </c>
      <c r="BJ43" s="56">
        <f t="shared" ref="BJ43:BJ53" si="149">100*(Z43)/(Q43+$D$2)</f>
        <v>72</v>
      </c>
      <c r="BK43" s="56">
        <f t="shared" ref="BK43:BK53" si="150">100*(AA43)/(R43+$D$2)</f>
        <v>72</v>
      </c>
      <c r="BL43" s="56">
        <f t="shared" ref="BL43:BL53" si="151">100*(AB43)/(S43+$D$2)</f>
        <v>72</v>
      </c>
      <c r="BN43" s="51" t="s">
        <v>2</v>
      </c>
      <c r="BO43" s="57">
        <f t="shared" ref="BO43:BO53" si="152">AN43/BO$10</f>
        <v>0.33333333333333331</v>
      </c>
      <c r="BP43" s="57">
        <f t="shared" ref="BP43:BP53" si="153">AO43/BP$10</f>
        <v>0.16666666666666666</v>
      </c>
      <c r="BQ43" s="57">
        <f t="shared" ref="BQ43:BQ53" si="154">AP43/BQ$10</f>
        <v>0.10416666666666664</v>
      </c>
      <c r="BR43" s="57">
        <f t="shared" ref="BR43:BR53" si="155">AQ43/BR$10</f>
        <v>7.2916666666666657E-2</v>
      </c>
      <c r="BS43" s="57">
        <f t="shared" ref="BS43:BS53" si="156">AR43/BS$10</f>
        <v>5.4166666666666662E-2</v>
      </c>
      <c r="BT43" s="57">
        <f t="shared" ref="BT43:BT53" si="157">AS43/BT$10</f>
        <v>4.1666666666666664E-2</v>
      </c>
      <c r="BU43" s="57">
        <f t="shared" ref="BU43:BU53" si="158">AT43/BU$10</f>
        <v>3.2738095238095233E-2</v>
      </c>
    </row>
    <row r="44" spans="2:73" x14ac:dyDescent="0.25">
      <c r="B44" s="51" t="s">
        <v>3</v>
      </c>
      <c r="C44" s="52">
        <v>0.33333333333333331</v>
      </c>
      <c r="D44" s="53">
        <v>0.41666666666666669</v>
      </c>
      <c r="E44" s="53">
        <v>0.41666666666666669</v>
      </c>
      <c r="F44" s="53">
        <v>0.41666666666666669</v>
      </c>
      <c r="G44" s="53">
        <v>0.41666666666666669</v>
      </c>
      <c r="H44" s="53">
        <v>0.375</v>
      </c>
      <c r="I44" s="53">
        <v>0.375</v>
      </c>
      <c r="J44" s="53">
        <v>0.375</v>
      </c>
      <c r="L44" s="51" t="s">
        <v>3</v>
      </c>
      <c r="M44" s="53">
        <f t="shared" si="110"/>
        <v>0.54166666666666674</v>
      </c>
      <c r="N44" s="53">
        <f t="shared" si="111"/>
        <v>0.54166666666666674</v>
      </c>
      <c r="O44" s="53">
        <f t="shared" si="112"/>
        <v>0.54166666666666674</v>
      </c>
      <c r="P44" s="53">
        <f t="shared" si="113"/>
        <v>0.54166666666666674</v>
      </c>
      <c r="Q44" s="53">
        <f t="shared" si="114"/>
        <v>0.5</v>
      </c>
      <c r="R44" s="53">
        <f t="shared" si="115"/>
        <v>0.5</v>
      </c>
      <c r="S44" s="53">
        <f t="shared" si="116"/>
        <v>0.5</v>
      </c>
      <c r="U44" s="51" t="s">
        <v>3</v>
      </c>
      <c r="V44" s="53">
        <f t="shared" si="117"/>
        <v>0.41666666666666674</v>
      </c>
      <c r="W44" s="53">
        <f t="shared" si="118"/>
        <v>0.41666666666666674</v>
      </c>
      <c r="X44" s="53">
        <f t="shared" si="119"/>
        <v>0.41666666666666674</v>
      </c>
      <c r="Y44" s="53">
        <f t="shared" si="120"/>
        <v>0.41666666666666674</v>
      </c>
      <c r="Z44" s="53">
        <f t="shared" si="121"/>
        <v>0.375</v>
      </c>
      <c r="AA44" s="53">
        <f t="shared" si="122"/>
        <v>0.375</v>
      </c>
      <c r="AB44" s="53">
        <f t="shared" si="123"/>
        <v>0.375</v>
      </c>
      <c r="AD44" s="51" t="s">
        <v>3</v>
      </c>
      <c r="AE44" s="54">
        <f t="shared" si="124"/>
        <v>0</v>
      </c>
      <c r="AF44" s="54">
        <f t="shared" si="125"/>
        <v>0</v>
      </c>
      <c r="AG44" s="54">
        <f t="shared" si="126"/>
        <v>0</v>
      </c>
      <c r="AH44" s="54">
        <f t="shared" si="127"/>
        <v>0</v>
      </c>
      <c r="AI44" s="54">
        <f t="shared" si="128"/>
        <v>6.25E-2</v>
      </c>
      <c r="AJ44" s="54">
        <f t="shared" si="129"/>
        <v>8.3333333333333315E-2</v>
      </c>
      <c r="AK44" s="54">
        <f t="shared" si="130"/>
        <v>0.10416666666666669</v>
      </c>
      <c r="AM44" s="51" t="s">
        <v>3</v>
      </c>
      <c r="AN44" s="54">
        <f t="shared" si="131"/>
        <v>0.33333333333333331</v>
      </c>
      <c r="AO44" s="54">
        <f t="shared" si="132"/>
        <v>0.33333333333333331</v>
      </c>
      <c r="AP44" s="54">
        <f t="shared" si="133"/>
        <v>0.33333333333333331</v>
      </c>
      <c r="AQ44" s="54">
        <f t="shared" si="134"/>
        <v>0.33333333333333331</v>
      </c>
      <c r="AR44" s="54">
        <f t="shared" si="135"/>
        <v>0.27083333333333331</v>
      </c>
      <c r="AS44" s="54">
        <f t="shared" si="136"/>
        <v>0.25</v>
      </c>
      <c r="AT44" s="54">
        <f t="shared" si="137"/>
        <v>0.22916666666666663</v>
      </c>
      <c r="AV44" s="51" t="s">
        <v>3</v>
      </c>
      <c r="AW44" s="55">
        <f t="shared" si="138"/>
        <v>8.333333333333337E-2</v>
      </c>
      <c r="AX44" s="55">
        <f t="shared" si="139"/>
        <v>6.2500000000000056E-2</v>
      </c>
      <c r="AY44" s="55">
        <f t="shared" si="140"/>
        <v>4.1666666666666685E-2</v>
      </c>
      <c r="AZ44" s="55">
        <f t="shared" si="141"/>
        <v>2.083333333333337E-2</v>
      </c>
      <c r="BA44" s="55">
        <f t="shared" si="142"/>
        <v>2.083333333333337E-2</v>
      </c>
      <c r="BB44" s="55">
        <f t="shared" si="143"/>
        <v>2.0833333333333315E-2</v>
      </c>
      <c r="BC44" s="55">
        <f t="shared" si="144"/>
        <v>2.083333333333337E-2</v>
      </c>
      <c r="BE44" s="51" t="s">
        <v>3</v>
      </c>
      <c r="BF44" s="56">
        <f t="shared" si="145"/>
        <v>74.074074074074062</v>
      </c>
      <c r="BG44" s="56">
        <f t="shared" si="146"/>
        <v>74.074074074074062</v>
      </c>
      <c r="BH44" s="56">
        <f t="shared" si="147"/>
        <v>74.074074074074062</v>
      </c>
      <c r="BI44" s="56">
        <f t="shared" si="148"/>
        <v>74.074074074074062</v>
      </c>
      <c r="BJ44" s="56">
        <f t="shared" si="149"/>
        <v>72</v>
      </c>
      <c r="BK44" s="56">
        <f t="shared" si="150"/>
        <v>72</v>
      </c>
      <c r="BL44" s="56">
        <f t="shared" si="151"/>
        <v>72</v>
      </c>
      <c r="BN44" s="51" t="s">
        <v>3</v>
      </c>
      <c r="BO44" s="57">
        <f t="shared" si="152"/>
        <v>0.33333333333333331</v>
      </c>
      <c r="BP44" s="57">
        <f t="shared" si="153"/>
        <v>0.16666666666666666</v>
      </c>
      <c r="BQ44" s="57">
        <f t="shared" si="154"/>
        <v>0.1111111111111111</v>
      </c>
      <c r="BR44" s="57">
        <f t="shared" si="155"/>
        <v>8.3333333333333329E-2</v>
      </c>
      <c r="BS44" s="57">
        <f t="shared" si="156"/>
        <v>5.4166666666666662E-2</v>
      </c>
      <c r="BT44" s="57">
        <f t="shared" si="157"/>
        <v>4.1666666666666664E-2</v>
      </c>
      <c r="BU44" s="57">
        <f t="shared" si="158"/>
        <v>3.2738095238095233E-2</v>
      </c>
    </row>
    <row r="45" spans="2:73" x14ac:dyDescent="0.25">
      <c r="B45" s="51" t="s">
        <v>4</v>
      </c>
      <c r="C45" s="52">
        <v>0.375</v>
      </c>
      <c r="D45" s="53">
        <v>0.5</v>
      </c>
      <c r="E45" s="53">
        <v>0.5</v>
      </c>
      <c r="F45" s="53">
        <v>0.5</v>
      </c>
      <c r="G45" s="53">
        <v>0.5</v>
      </c>
      <c r="H45" s="53">
        <v>0.47916666666666669</v>
      </c>
      <c r="I45" s="53">
        <v>0.45833333333333331</v>
      </c>
      <c r="J45" s="53">
        <v>0.4375</v>
      </c>
      <c r="L45" s="51" t="s">
        <v>4</v>
      </c>
      <c r="M45" s="53">
        <f t="shared" si="110"/>
        <v>0.625</v>
      </c>
      <c r="N45" s="53">
        <f t="shared" si="111"/>
        <v>0.625</v>
      </c>
      <c r="O45" s="53">
        <f t="shared" si="112"/>
        <v>0.625</v>
      </c>
      <c r="P45" s="53">
        <f t="shared" si="113"/>
        <v>0.625</v>
      </c>
      <c r="Q45" s="53">
        <f t="shared" si="114"/>
        <v>0.60416666666666674</v>
      </c>
      <c r="R45" s="53">
        <f t="shared" si="115"/>
        <v>0.58333333333333326</v>
      </c>
      <c r="S45" s="53">
        <f t="shared" si="116"/>
        <v>0.5625</v>
      </c>
      <c r="U45" s="51" t="s">
        <v>4</v>
      </c>
      <c r="V45" s="53">
        <f t="shared" si="117"/>
        <v>0.5</v>
      </c>
      <c r="W45" s="53">
        <f t="shared" si="118"/>
        <v>0.5</v>
      </c>
      <c r="X45" s="53">
        <f t="shared" si="119"/>
        <v>0.5</v>
      </c>
      <c r="Y45" s="53">
        <f t="shared" si="120"/>
        <v>0.5</v>
      </c>
      <c r="Z45" s="53">
        <f t="shared" si="121"/>
        <v>0.47916666666666674</v>
      </c>
      <c r="AA45" s="53">
        <f t="shared" si="122"/>
        <v>0.45833333333333326</v>
      </c>
      <c r="AB45" s="53">
        <f t="shared" si="123"/>
        <v>0.4375</v>
      </c>
      <c r="AD45" s="51" t="s">
        <v>4</v>
      </c>
      <c r="AE45" s="54">
        <f t="shared" si="124"/>
        <v>0</v>
      </c>
      <c r="AF45" s="54">
        <f t="shared" si="125"/>
        <v>0</v>
      </c>
      <c r="AG45" s="54">
        <f t="shared" si="126"/>
        <v>0</v>
      </c>
      <c r="AH45" s="54">
        <f t="shared" si="127"/>
        <v>0</v>
      </c>
      <c r="AI45" s="54">
        <f t="shared" si="128"/>
        <v>0</v>
      </c>
      <c r="AJ45" s="54">
        <f t="shared" si="129"/>
        <v>4.1666666666666796E-2</v>
      </c>
      <c r="AK45" s="54">
        <f t="shared" si="130"/>
        <v>8.3333333333333426E-2</v>
      </c>
      <c r="AM45" s="51" t="s">
        <v>4</v>
      </c>
      <c r="AN45" s="54">
        <f t="shared" si="131"/>
        <v>0.375</v>
      </c>
      <c r="AO45" s="54">
        <f t="shared" si="132"/>
        <v>0.375</v>
      </c>
      <c r="AP45" s="54">
        <f t="shared" si="133"/>
        <v>0.375</v>
      </c>
      <c r="AQ45" s="54">
        <f t="shared" si="134"/>
        <v>0.375</v>
      </c>
      <c r="AR45" s="54">
        <f t="shared" si="135"/>
        <v>0.375</v>
      </c>
      <c r="AS45" s="54">
        <f t="shared" si="136"/>
        <v>0.3333333333333332</v>
      </c>
      <c r="AT45" s="54">
        <f t="shared" si="137"/>
        <v>0.29166666666666657</v>
      </c>
      <c r="AV45" s="51" t="s">
        <v>4</v>
      </c>
      <c r="AW45" s="55">
        <f t="shared" si="138"/>
        <v>0.125</v>
      </c>
      <c r="AX45" s="55">
        <f t="shared" si="139"/>
        <v>0.10416666666666669</v>
      </c>
      <c r="AY45" s="55">
        <f t="shared" si="140"/>
        <v>8.3333333333333315E-2</v>
      </c>
      <c r="AZ45" s="55">
        <f t="shared" si="141"/>
        <v>6.25E-2</v>
      </c>
      <c r="BA45" s="55">
        <f t="shared" si="142"/>
        <v>2.0833333333333426E-2</v>
      </c>
      <c r="BB45" s="55">
        <f t="shared" si="143"/>
        <v>2.0833333333333315E-2</v>
      </c>
      <c r="BC45" s="55">
        <f t="shared" si="144"/>
        <v>2.083333333333337E-2</v>
      </c>
      <c r="BE45" s="51" t="s">
        <v>4</v>
      </c>
      <c r="BF45" s="56">
        <f t="shared" si="145"/>
        <v>77.41935483870968</v>
      </c>
      <c r="BG45" s="56">
        <f t="shared" si="146"/>
        <v>77.41935483870968</v>
      </c>
      <c r="BH45" s="56">
        <f t="shared" si="147"/>
        <v>77.41935483870968</v>
      </c>
      <c r="BI45" s="56">
        <f t="shared" si="148"/>
        <v>77.41935483870968</v>
      </c>
      <c r="BJ45" s="56">
        <f t="shared" si="149"/>
        <v>76.666666666666657</v>
      </c>
      <c r="BK45" s="56">
        <f t="shared" si="150"/>
        <v>75.862068965517238</v>
      </c>
      <c r="BL45" s="56">
        <f t="shared" si="151"/>
        <v>75</v>
      </c>
      <c r="BN45" s="51" t="s">
        <v>4</v>
      </c>
      <c r="BO45" s="57">
        <f t="shared" si="152"/>
        <v>0.375</v>
      </c>
      <c r="BP45" s="57">
        <f t="shared" si="153"/>
        <v>0.1875</v>
      </c>
      <c r="BQ45" s="57">
        <f t="shared" si="154"/>
        <v>0.125</v>
      </c>
      <c r="BR45" s="57">
        <f t="shared" si="155"/>
        <v>9.375E-2</v>
      </c>
      <c r="BS45" s="57">
        <f t="shared" si="156"/>
        <v>7.4999999999999997E-2</v>
      </c>
      <c r="BT45" s="57">
        <f t="shared" si="157"/>
        <v>5.5555555555555532E-2</v>
      </c>
      <c r="BU45" s="57">
        <f t="shared" si="158"/>
        <v>4.166666666666665E-2</v>
      </c>
    </row>
    <row r="46" spans="2:73" x14ac:dyDescent="0.25">
      <c r="B46" s="51" t="s">
        <v>5</v>
      </c>
      <c r="C46" s="52">
        <v>0.375</v>
      </c>
      <c r="D46" s="53">
        <v>0.54166666666666663</v>
      </c>
      <c r="E46" s="53">
        <v>0.54166666666666663</v>
      </c>
      <c r="F46" s="53">
        <v>0.5</v>
      </c>
      <c r="G46" s="53">
        <v>0.5</v>
      </c>
      <c r="H46" s="53">
        <v>0.47916666666666669</v>
      </c>
      <c r="I46" s="53">
        <v>0.45833333333333331</v>
      </c>
      <c r="J46" s="53">
        <v>0.4375</v>
      </c>
      <c r="L46" s="51" t="s">
        <v>5</v>
      </c>
      <c r="M46" s="53">
        <f t="shared" si="110"/>
        <v>0.66666666666666663</v>
      </c>
      <c r="N46" s="53">
        <f t="shared" si="111"/>
        <v>0.66666666666666663</v>
      </c>
      <c r="O46" s="53">
        <f t="shared" si="112"/>
        <v>0.625</v>
      </c>
      <c r="P46" s="53">
        <f t="shared" si="113"/>
        <v>0.625</v>
      </c>
      <c r="Q46" s="53">
        <f t="shared" si="114"/>
        <v>0.60416666666666674</v>
      </c>
      <c r="R46" s="53">
        <f t="shared" si="115"/>
        <v>0.58333333333333326</v>
      </c>
      <c r="S46" s="53">
        <f t="shared" si="116"/>
        <v>0.5625</v>
      </c>
      <c r="U46" s="51" t="s">
        <v>5</v>
      </c>
      <c r="V46" s="53">
        <f t="shared" si="117"/>
        <v>0.54166666666666663</v>
      </c>
      <c r="W46" s="53">
        <f t="shared" si="118"/>
        <v>0.54166666666666663</v>
      </c>
      <c r="X46" s="53">
        <f t="shared" si="119"/>
        <v>0.5</v>
      </c>
      <c r="Y46" s="53">
        <f t="shared" si="120"/>
        <v>0.5</v>
      </c>
      <c r="Z46" s="53">
        <f t="shared" si="121"/>
        <v>0.47916666666666674</v>
      </c>
      <c r="AA46" s="53">
        <f t="shared" si="122"/>
        <v>0.45833333333333326</v>
      </c>
      <c r="AB46" s="53">
        <f t="shared" si="123"/>
        <v>0.4375</v>
      </c>
      <c r="AD46" s="51" t="s">
        <v>5</v>
      </c>
      <c r="AE46" s="54">
        <f t="shared" si="124"/>
        <v>0</v>
      </c>
      <c r="AF46" s="54">
        <f t="shared" si="125"/>
        <v>0</v>
      </c>
      <c r="AG46" s="54">
        <f t="shared" si="126"/>
        <v>0</v>
      </c>
      <c r="AH46" s="54">
        <f t="shared" si="127"/>
        <v>0</v>
      </c>
      <c r="AI46" s="54">
        <f t="shared" si="128"/>
        <v>0</v>
      </c>
      <c r="AJ46" s="54">
        <f t="shared" si="129"/>
        <v>4.1666666666666796E-2</v>
      </c>
      <c r="AK46" s="54">
        <f t="shared" si="130"/>
        <v>8.3333333333333426E-2</v>
      </c>
      <c r="AM46" s="51" t="s">
        <v>5</v>
      </c>
      <c r="AN46" s="54">
        <f t="shared" si="131"/>
        <v>0.375</v>
      </c>
      <c r="AO46" s="54">
        <f t="shared" si="132"/>
        <v>0.375</v>
      </c>
      <c r="AP46" s="54">
        <f t="shared" si="133"/>
        <v>0.375</v>
      </c>
      <c r="AQ46" s="54">
        <f t="shared" si="134"/>
        <v>0.375</v>
      </c>
      <c r="AR46" s="54">
        <f t="shared" si="135"/>
        <v>0.375</v>
      </c>
      <c r="AS46" s="54">
        <f t="shared" si="136"/>
        <v>0.3333333333333332</v>
      </c>
      <c r="AT46" s="54">
        <f t="shared" si="137"/>
        <v>0.29166666666666657</v>
      </c>
      <c r="AV46" s="51" t="s">
        <v>5</v>
      </c>
      <c r="AW46" s="55">
        <f t="shared" si="138"/>
        <v>0.16666666666666663</v>
      </c>
      <c r="AX46" s="55">
        <f t="shared" si="139"/>
        <v>0.14583333333333331</v>
      </c>
      <c r="AY46" s="55">
        <f t="shared" si="140"/>
        <v>8.3333333333333315E-2</v>
      </c>
      <c r="AZ46" s="55">
        <f t="shared" si="141"/>
        <v>6.25E-2</v>
      </c>
      <c r="BA46" s="55">
        <f t="shared" si="142"/>
        <v>2.0833333333333426E-2</v>
      </c>
      <c r="BB46" s="55">
        <f t="shared" si="143"/>
        <v>2.0833333333333315E-2</v>
      </c>
      <c r="BC46" s="55">
        <f t="shared" si="144"/>
        <v>2.083333333333337E-2</v>
      </c>
      <c r="BE46" s="51" t="s">
        <v>5</v>
      </c>
      <c r="BF46" s="56">
        <f t="shared" si="145"/>
        <v>78.787878787878782</v>
      </c>
      <c r="BG46" s="56">
        <f t="shared" si="146"/>
        <v>78.787878787878782</v>
      </c>
      <c r="BH46" s="56">
        <f t="shared" si="147"/>
        <v>77.41935483870968</v>
      </c>
      <c r="BI46" s="56">
        <f t="shared" si="148"/>
        <v>77.41935483870968</v>
      </c>
      <c r="BJ46" s="56">
        <f t="shared" si="149"/>
        <v>76.666666666666657</v>
      </c>
      <c r="BK46" s="56">
        <f t="shared" si="150"/>
        <v>75.862068965517238</v>
      </c>
      <c r="BL46" s="56">
        <f t="shared" si="151"/>
        <v>75</v>
      </c>
      <c r="BN46" s="51" t="s">
        <v>5</v>
      </c>
      <c r="BO46" s="57">
        <f t="shared" si="152"/>
        <v>0.375</v>
      </c>
      <c r="BP46" s="57">
        <f t="shared" si="153"/>
        <v>0.1875</v>
      </c>
      <c r="BQ46" s="57">
        <f t="shared" si="154"/>
        <v>0.125</v>
      </c>
      <c r="BR46" s="57">
        <f t="shared" si="155"/>
        <v>9.375E-2</v>
      </c>
      <c r="BS46" s="57">
        <f t="shared" si="156"/>
        <v>7.4999999999999997E-2</v>
      </c>
      <c r="BT46" s="57">
        <f t="shared" si="157"/>
        <v>5.5555555555555532E-2</v>
      </c>
      <c r="BU46" s="57">
        <f t="shared" si="158"/>
        <v>4.166666666666665E-2</v>
      </c>
    </row>
    <row r="47" spans="2:73" x14ac:dyDescent="0.25">
      <c r="B47" s="51" t="s">
        <v>6</v>
      </c>
      <c r="C47" s="52">
        <v>0.375</v>
      </c>
      <c r="D47" s="53">
        <v>0.58333333333333337</v>
      </c>
      <c r="E47" s="53">
        <v>0.58333333333333337</v>
      </c>
      <c r="F47" s="53">
        <v>0.54166666666666663</v>
      </c>
      <c r="G47" s="53">
        <v>0.54166666666666663</v>
      </c>
      <c r="H47" s="53">
        <v>0.52083333333333337</v>
      </c>
      <c r="I47" s="53">
        <v>0.5</v>
      </c>
      <c r="J47" s="53">
        <v>0.47916666666666669</v>
      </c>
      <c r="L47" s="51" t="s">
        <v>6</v>
      </c>
      <c r="M47" s="53">
        <f t="shared" si="110"/>
        <v>0.66666666666666663</v>
      </c>
      <c r="N47" s="53">
        <f t="shared" si="111"/>
        <v>0.66666666666666663</v>
      </c>
      <c r="O47" s="53">
        <f t="shared" si="112"/>
        <v>0.66666666666666663</v>
      </c>
      <c r="P47" s="53">
        <f t="shared" si="113"/>
        <v>0.66666666666666663</v>
      </c>
      <c r="Q47" s="53">
        <f t="shared" si="114"/>
        <v>0.64583333333333337</v>
      </c>
      <c r="R47" s="53">
        <f t="shared" si="115"/>
        <v>0.625</v>
      </c>
      <c r="S47" s="53">
        <f t="shared" si="116"/>
        <v>0.60416666666666674</v>
      </c>
      <c r="U47" s="51" t="s">
        <v>6</v>
      </c>
      <c r="V47" s="53">
        <f t="shared" si="117"/>
        <v>0.54166666666666663</v>
      </c>
      <c r="W47" s="53">
        <f t="shared" si="118"/>
        <v>0.54166666666666663</v>
      </c>
      <c r="X47" s="53">
        <f t="shared" si="119"/>
        <v>0.54166666666666663</v>
      </c>
      <c r="Y47" s="53">
        <f t="shared" si="120"/>
        <v>0.54166666666666663</v>
      </c>
      <c r="Z47" s="53">
        <f t="shared" si="121"/>
        <v>0.52083333333333337</v>
      </c>
      <c r="AA47" s="53">
        <f t="shared" si="122"/>
        <v>0.5</v>
      </c>
      <c r="AB47" s="53">
        <f t="shared" si="123"/>
        <v>0.47916666666666674</v>
      </c>
      <c r="AD47" s="51" t="s">
        <v>6</v>
      </c>
      <c r="AE47" s="54">
        <f t="shared" si="124"/>
        <v>0</v>
      </c>
      <c r="AF47" s="54">
        <f t="shared" si="125"/>
        <v>0</v>
      </c>
      <c r="AG47" s="54">
        <f t="shared" si="126"/>
        <v>0</v>
      </c>
      <c r="AH47" s="54">
        <f t="shared" si="127"/>
        <v>0</v>
      </c>
      <c r="AI47" s="54">
        <f t="shared" si="128"/>
        <v>0</v>
      </c>
      <c r="AJ47" s="54">
        <f t="shared" si="129"/>
        <v>0</v>
      </c>
      <c r="AK47" s="54">
        <f t="shared" si="130"/>
        <v>4.166666666666663E-2</v>
      </c>
      <c r="AM47" s="51" t="s">
        <v>6</v>
      </c>
      <c r="AN47" s="54">
        <f t="shared" si="131"/>
        <v>0.375</v>
      </c>
      <c r="AO47" s="54">
        <f t="shared" si="132"/>
        <v>0.375</v>
      </c>
      <c r="AP47" s="54">
        <f t="shared" si="133"/>
        <v>0.375</v>
      </c>
      <c r="AQ47" s="54">
        <f t="shared" si="134"/>
        <v>0.375</v>
      </c>
      <c r="AR47" s="54">
        <f t="shared" si="135"/>
        <v>0.375</v>
      </c>
      <c r="AS47" s="54">
        <f t="shared" si="136"/>
        <v>0.375</v>
      </c>
      <c r="AT47" s="54">
        <f t="shared" si="137"/>
        <v>0.33333333333333337</v>
      </c>
      <c r="AV47" s="51" t="s">
        <v>6</v>
      </c>
      <c r="AW47" s="55">
        <f t="shared" si="138"/>
        <v>0.16666666666666663</v>
      </c>
      <c r="AX47" s="55">
        <f t="shared" si="139"/>
        <v>0.14583333333333331</v>
      </c>
      <c r="AY47" s="55">
        <f t="shared" si="140"/>
        <v>0.12499999999999994</v>
      </c>
      <c r="AZ47" s="55">
        <f t="shared" si="141"/>
        <v>0.10416666666666663</v>
      </c>
      <c r="BA47" s="55">
        <f t="shared" si="142"/>
        <v>6.2500000000000056E-2</v>
      </c>
      <c r="BB47" s="55">
        <f t="shared" si="143"/>
        <v>2.083333333333337E-2</v>
      </c>
      <c r="BC47" s="55">
        <f t="shared" si="144"/>
        <v>2.083333333333337E-2</v>
      </c>
      <c r="BE47" s="51" t="s">
        <v>6</v>
      </c>
      <c r="BF47" s="56">
        <f t="shared" si="145"/>
        <v>78.787878787878782</v>
      </c>
      <c r="BG47" s="56">
        <f t="shared" si="146"/>
        <v>78.787878787878782</v>
      </c>
      <c r="BH47" s="56">
        <f t="shared" si="147"/>
        <v>78.787878787878782</v>
      </c>
      <c r="BI47" s="56">
        <f t="shared" si="148"/>
        <v>78.787878787878782</v>
      </c>
      <c r="BJ47" s="56">
        <f t="shared" si="149"/>
        <v>78.125</v>
      </c>
      <c r="BK47" s="56">
        <f t="shared" si="150"/>
        <v>77.41935483870968</v>
      </c>
      <c r="BL47" s="56">
        <f t="shared" si="151"/>
        <v>76.666666666666657</v>
      </c>
      <c r="BN47" s="51" t="s">
        <v>6</v>
      </c>
      <c r="BO47" s="57">
        <f t="shared" si="152"/>
        <v>0.375</v>
      </c>
      <c r="BP47" s="57">
        <f t="shared" si="153"/>
        <v>0.1875</v>
      </c>
      <c r="BQ47" s="57">
        <f t="shared" si="154"/>
        <v>0.125</v>
      </c>
      <c r="BR47" s="57">
        <f t="shared" si="155"/>
        <v>9.375E-2</v>
      </c>
      <c r="BS47" s="57">
        <f t="shared" si="156"/>
        <v>7.4999999999999997E-2</v>
      </c>
      <c r="BT47" s="57">
        <f t="shared" si="157"/>
        <v>6.25E-2</v>
      </c>
      <c r="BU47" s="57">
        <f t="shared" si="158"/>
        <v>4.7619047619047623E-2</v>
      </c>
    </row>
    <row r="48" spans="2:73" x14ac:dyDescent="0.25">
      <c r="B48" s="51" t="s">
        <v>7</v>
      </c>
      <c r="C48" s="52">
        <v>0.375</v>
      </c>
      <c r="D48" s="53">
        <v>0.54166666666666663</v>
      </c>
      <c r="E48" s="53">
        <v>0.54166666666666663</v>
      </c>
      <c r="F48" s="53">
        <v>0.54166666666666663</v>
      </c>
      <c r="G48" s="53">
        <v>0.54166666666666663</v>
      </c>
      <c r="H48" s="53">
        <v>0.52083333333333337</v>
      </c>
      <c r="I48" s="53">
        <v>0.5</v>
      </c>
      <c r="J48" s="53">
        <v>0.47916666666666669</v>
      </c>
      <c r="L48" s="51" t="s">
        <v>7</v>
      </c>
      <c r="M48" s="53">
        <f t="shared" si="110"/>
        <v>0.66666666666666663</v>
      </c>
      <c r="N48" s="53">
        <f t="shared" si="111"/>
        <v>0.66666666666666663</v>
      </c>
      <c r="O48" s="53">
        <f t="shared" si="112"/>
        <v>0.66666666666666663</v>
      </c>
      <c r="P48" s="53">
        <f t="shared" si="113"/>
        <v>0.66666666666666663</v>
      </c>
      <c r="Q48" s="53">
        <f t="shared" si="114"/>
        <v>0.64583333333333337</v>
      </c>
      <c r="R48" s="53">
        <f t="shared" si="115"/>
        <v>0.625</v>
      </c>
      <c r="S48" s="53">
        <f t="shared" si="116"/>
        <v>0.60416666666666674</v>
      </c>
      <c r="U48" s="51" t="s">
        <v>7</v>
      </c>
      <c r="V48" s="53">
        <f t="shared" si="117"/>
        <v>0.54166666666666663</v>
      </c>
      <c r="W48" s="53">
        <f t="shared" si="118"/>
        <v>0.54166666666666663</v>
      </c>
      <c r="X48" s="53">
        <f t="shared" si="119"/>
        <v>0.54166666666666663</v>
      </c>
      <c r="Y48" s="53">
        <f t="shared" si="120"/>
        <v>0.54166666666666663</v>
      </c>
      <c r="Z48" s="53">
        <f t="shared" si="121"/>
        <v>0.52083333333333337</v>
      </c>
      <c r="AA48" s="53">
        <f t="shared" si="122"/>
        <v>0.5</v>
      </c>
      <c r="AB48" s="53">
        <f t="shared" si="123"/>
        <v>0.47916666666666674</v>
      </c>
      <c r="AD48" s="51" t="s">
        <v>7</v>
      </c>
      <c r="AE48" s="54">
        <f t="shared" si="124"/>
        <v>0</v>
      </c>
      <c r="AF48" s="54">
        <f t="shared" si="125"/>
        <v>0</v>
      </c>
      <c r="AG48" s="54">
        <f t="shared" si="126"/>
        <v>0</v>
      </c>
      <c r="AH48" s="54">
        <f t="shared" si="127"/>
        <v>0</v>
      </c>
      <c r="AI48" s="54">
        <f t="shared" si="128"/>
        <v>0</v>
      </c>
      <c r="AJ48" s="54">
        <f t="shared" si="129"/>
        <v>0</v>
      </c>
      <c r="AK48" s="54">
        <f t="shared" si="130"/>
        <v>4.166666666666663E-2</v>
      </c>
      <c r="AM48" s="51" t="s">
        <v>7</v>
      </c>
      <c r="AN48" s="54">
        <f t="shared" si="131"/>
        <v>0.375</v>
      </c>
      <c r="AO48" s="54">
        <f t="shared" si="132"/>
        <v>0.375</v>
      </c>
      <c r="AP48" s="54">
        <f t="shared" si="133"/>
        <v>0.375</v>
      </c>
      <c r="AQ48" s="54">
        <f t="shared" si="134"/>
        <v>0.375</v>
      </c>
      <c r="AR48" s="54">
        <f t="shared" si="135"/>
        <v>0.375</v>
      </c>
      <c r="AS48" s="54">
        <f t="shared" si="136"/>
        <v>0.375</v>
      </c>
      <c r="AT48" s="54">
        <f t="shared" si="137"/>
        <v>0.33333333333333337</v>
      </c>
      <c r="AV48" s="51" t="s">
        <v>7</v>
      </c>
      <c r="AW48" s="55">
        <f t="shared" si="138"/>
        <v>0.16666666666666663</v>
      </c>
      <c r="AX48" s="55">
        <f t="shared" si="139"/>
        <v>0.14583333333333331</v>
      </c>
      <c r="AY48" s="55">
        <f t="shared" si="140"/>
        <v>0.12499999999999994</v>
      </c>
      <c r="AZ48" s="55">
        <f t="shared" si="141"/>
        <v>0.10416666666666663</v>
      </c>
      <c r="BA48" s="55">
        <f t="shared" si="142"/>
        <v>6.2500000000000056E-2</v>
      </c>
      <c r="BB48" s="55">
        <f t="shared" si="143"/>
        <v>2.083333333333337E-2</v>
      </c>
      <c r="BC48" s="55">
        <f t="shared" si="144"/>
        <v>2.083333333333337E-2</v>
      </c>
      <c r="BE48" s="51" t="s">
        <v>7</v>
      </c>
      <c r="BF48" s="56">
        <f t="shared" si="145"/>
        <v>78.787878787878782</v>
      </c>
      <c r="BG48" s="56">
        <f t="shared" si="146"/>
        <v>78.787878787878782</v>
      </c>
      <c r="BH48" s="56">
        <f t="shared" si="147"/>
        <v>78.787878787878782</v>
      </c>
      <c r="BI48" s="56">
        <f t="shared" si="148"/>
        <v>78.787878787878782</v>
      </c>
      <c r="BJ48" s="56">
        <f t="shared" si="149"/>
        <v>78.125</v>
      </c>
      <c r="BK48" s="56">
        <f t="shared" si="150"/>
        <v>77.41935483870968</v>
      </c>
      <c r="BL48" s="56">
        <f t="shared" si="151"/>
        <v>76.666666666666657</v>
      </c>
      <c r="BN48" s="51" t="s">
        <v>7</v>
      </c>
      <c r="BO48" s="57">
        <f t="shared" si="152"/>
        <v>0.375</v>
      </c>
      <c r="BP48" s="57">
        <f t="shared" si="153"/>
        <v>0.1875</v>
      </c>
      <c r="BQ48" s="57">
        <f t="shared" si="154"/>
        <v>0.125</v>
      </c>
      <c r="BR48" s="57">
        <f t="shared" si="155"/>
        <v>9.375E-2</v>
      </c>
      <c r="BS48" s="57">
        <f t="shared" si="156"/>
        <v>7.4999999999999997E-2</v>
      </c>
      <c r="BT48" s="57">
        <f t="shared" si="157"/>
        <v>6.25E-2</v>
      </c>
      <c r="BU48" s="57">
        <f t="shared" si="158"/>
        <v>4.7619047619047623E-2</v>
      </c>
    </row>
    <row r="49" spans="2:73" x14ac:dyDescent="0.25">
      <c r="B49" s="51" t="s">
        <v>8</v>
      </c>
      <c r="C49" s="52">
        <v>0.375</v>
      </c>
      <c r="D49" s="53">
        <v>0.5</v>
      </c>
      <c r="E49" s="53">
        <v>0.5</v>
      </c>
      <c r="F49" s="53">
        <v>0.5</v>
      </c>
      <c r="G49" s="53">
        <v>0.5</v>
      </c>
      <c r="H49" s="53">
        <v>0.47916666666666669</v>
      </c>
      <c r="I49" s="53">
        <v>0.45833333333333331</v>
      </c>
      <c r="J49" s="53">
        <v>0.4375</v>
      </c>
      <c r="L49" s="51" t="s">
        <v>8</v>
      </c>
      <c r="M49" s="53">
        <f t="shared" si="110"/>
        <v>0.625</v>
      </c>
      <c r="N49" s="53">
        <f t="shared" si="111"/>
        <v>0.625</v>
      </c>
      <c r="O49" s="53">
        <f t="shared" si="112"/>
        <v>0.625</v>
      </c>
      <c r="P49" s="53">
        <f t="shared" si="113"/>
        <v>0.625</v>
      </c>
      <c r="Q49" s="53">
        <f t="shared" si="114"/>
        <v>0.60416666666666674</v>
      </c>
      <c r="R49" s="53">
        <f t="shared" si="115"/>
        <v>0.58333333333333326</v>
      </c>
      <c r="S49" s="53">
        <f t="shared" si="116"/>
        <v>0.5625</v>
      </c>
      <c r="U49" s="51" t="s">
        <v>8</v>
      </c>
      <c r="V49" s="53">
        <f t="shared" si="117"/>
        <v>0.5</v>
      </c>
      <c r="W49" s="53">
        <f t="shared" si="118"/>
        <v>0.5</v>
      </c>
      <c r="X49" s="53">
        <f t="shared" si="119"/>
        <v>0.5</v>
      </c>
      <c r="Y49" s="53">
        <f t="shared" si="120"/>
        <v>0.5</v>
      </c>
      <c r="Z49" s="53">
        <f t="shared" si="121"/>
        <v>0.47916666666666674</v>
      </c>
      <c r="AA49" s="53">
        <f t="shared" si="122"/>
        <v>0.45833333333333326</v>
      </c>
      <c r="AB49" s="53">
        <f t="shared" si="123"/>
        <v>0.4375</v>
      </c>
      <c r="AD49" s="51" t="s">
        <v>8</v>
      </c>
      <c r="AE49" s="54">
        <f t="shared" si="124"/>
        <v>0</v>
      </c>
      <c r="AF49" s="54">
        <f t="shared" si="125"/>
        <v>0</v>
      </c>
      <c r="AG49" s="54">
        <f t="shared" si="126"/>
        <v>0</v>
      </c>
      <c r="AH49" s="54">
        <f t="shared" si="127"/>
        <v>0</v>
      </c>
      <c r="AI49" s="54">
        <f t="shared" si="128"/>
        <v>0</v>
      </c>
      <c r="AJ49" s="54">
        <f t="shared" si="129"/>
        <v>4.1666666666666796E-2</v>
      </c>
      <c r="AK49" s="54">
        <f t="shared" si="130"/>
        <v>8.3333333333333426E-2</v>
      </c>
      <c r="AM49" s="51" t="s">
        <v>8</v>
      </c>
      <c r="AN49" s="54">
        <f t="shared" si="131"/>
        <v>0.375</v>
      </c>
      <c r="AO49" s="54">
        <f t="shared" si="132"/>
        <v>0.375</v>
      </c>
      <c r="AP49" s="54">
        <f t="shared" si="133"/>
        <v>0.375</v>
      </c>
      <c r="AQ49" s="54">
        <f t="shared" si="134"/>
        <v>0.375</v>
      </c>
      <c r="AR49" s="54">
        <f t="shared" si="135"/>
        <v>0.375</v>
      </c>
      <c r="AS49" s="54">
        <f t="shared" si="136"/>
        <v>0.3333333333333332</v>
      </c>
      <c r="AT49" s="54">
        <f t="shared" si="137"/>
        <v>0.29166666666666657</v>
      </c>
      <c r="AV49" s="51" t="s">
        <v>8</v>
      </c>
      <c r="AW49" s="55">
        <f t="shared" si="138"/>
        <v>0.125</v>
      </c>
      <c r="AX49" s="55">
        <f t="shared" si="139"/>
        <v>0.10416666666666669</v>
      </c>
      <c r="AY49" s="55">
        <f t="shared" si="140"/>
        <v>8.3333333333333315E-2</v>
      </c>
      <c r="AZ49" s="55">
        <f t="shared" si="141"/>
        <v>6.25E-2</v>
      </c>
      <c r="BA49" s="55">
        <f t="shared" si="142"/>
        <v>2.0833333333333426E-2</v>
      </c>
      <c r="BB49" s="55">
        <f t="shared" si="143"/>
        <v>2.0833333333333315E-2</v>
      </c>
      <c r="BC49" s="55">
        <f t="shared" si="144"/>
        <v>2.083333333333337E-2</v>
      </c>
      <c r="BE49" s="51" t="s">
        <v>8</v>
      </c>
      <c r="BF49" s="56">
        <f t="shared" si="145"/>
        <v>77.41935483870968</v>
      </c>
      <c r="BG49" s="56">
        <f t="shared" si="146"/>
        <v>77.41935483870968</v>
      </c>
      <c r="BH49" s="56">
        <f t="shared" si="147"/>
        <v>77.41935483870968</v>
      </c>
      <c r="BI49" s="56">
        <f t="shared" si="148"/>
        <v>77.41935483870968</v>
      </c>
      <c r="BJ49" s="56">
        <f t="shared" si="149"/>
        <v>76.666666666666657</v>
      </c>
      <c r="BK49" s="56">
        <f t="shared" si="150"/>
        <v>75.862068965517238</v>
      </c>
      <c r="BL49" s="56">
        <f t="shared" si="151"/>
        <v>75</v>
      </c>
      <c r="BN49" s="51" t="s">
        <v>8</v>
      </c>
      <c r="BO49" s="57">
        <f t="shared" si="152"/>
        <v>0.375</v>
      </c>
      <c r="BP49" s="57">
        <f t="shared" si="153"/>
        <v>0.1875</v>
      </c>
      <c r="BQ49" s="57">
        <f t="shared" si="154"/>
        <v>0.125</v>
      </c>
      <c r="BR49" s="57">
        <f t="shared" si="155"/>
        <v>9.375E-2</v>
      </c>
      <c r="BS49" s="57">
        <f t="shared" si="156"/>
        <v>7.4999999999999997E-2</v>
      </c>
      <c r="BT49" s="57">
        <f t="shared" si="157"/>
        <v>5.5555555555555532E-2</v>
      </c>
      <c r="BU49" s="57">
        <f t="shared" si="158"/>
        <v>4.166666666666665E-2</v>
      </c>
    </row>
    <row r="50" spans="2:73" x14ac:dyDescent="0.25">
      <c r="B50" s="51" t="s">
        <v>9</v>
      </c>
      <c r="C50" s="52">
        <v>0.375</v>
      </c>
      <c r="D50" s="53">
        <v>0.5</v>
      </c>
      <c r="E50" s="53">
        <v>0.5</v>
      </c>
      <c r="F50" s="53">
        <v>0.45833333333333331</v>
      </c>
      <c r="G50" s="53">
        <v>0.45833333333333331</v>
      </c>
      <c r="H50" s="53">
        <v>0.41666666666666669</v>
      </c>
      <c r="I50" s="53">
        <v>0.375</v>
      </c>
      <c r="J50" s="53">
        <v>0.375</v>
      </c>
      <c r="L50" s="51" t="s">
        <v>9</v>
      </c>
      <c r="M50" s="53">
        <f t="shared" si="110"/>
        <v>0.625</v>
      </c>
      <c r="N50" s="53">
        <f t="shared" si="111"/>
        <v>0.625</v>
      </c>
      <c r="O50" s="53">
        <f t="shared" si="112"/>
        <v>0.58333333333333326</v>
      </c>
      <c r="P50" s="53">
        <f t="shared" si="113"/>
        <v>0.58333333333333326</v>
      </c>
      <c r="Q50" s="53">
        <f t="shared" si="114"/>
        <v>0.54166666666666674</v>
      </c>
      <c r="R50" s="53">
        <f t="shared" si="115"/>
        <v>0.5</v>
      </c>
      <c r="S50" s="53">
        <f t="shared" si="116"/>
        <v>0.5</v>
      </c>
      <c r="U50" s="51" t="s">
        <v>9</v>
      </c>
      <c r="V50" s="53">
        <f t="shared" si="117"/>
        <v>0.5</v>
      </c>
      <c r="W50" s="53">
        <f t="shared" si="118"/>
        <v>0.5</v>
      </c>
      <c r="X50" s="53">
        <f t="shared" si="119"/>
        <v>0.45833333333333326</v>
      </c>
      <c r="Y50" s="53">
        <f t="shared" si="120"/>
        <v>0.45833333333333326</v>
      </c>
      <c r="Z50" s="53">
        <f t="shared" si="121"/>
        <v>0.41666666666666674</v>
      </c>
      <c r="AA50" s="53">
        <f t="shared" si="122"/>
        <v>0.375</v>
      </c>
      <c r="AB50" s="53">
        <f t="shared" si="123"/>
        <v>0.375</v>
      </c>
      <c r="AD50" s="51" t="s">
        <v>9</v>
      </c>
      <c r="AE50" s="54">
        <f t="shared" si="124"/>
        <v>0</v>
      </c>
      <c r="AF50" s="54">
        <f t="shared" si="125"/>
        <v>0</v>
      </c>
      <c r="AG50" s="54">
        <f t="shared" si="126"/>
        <v>0</v>
      </c>
      <c r="AH50" s="54">
        <f t="shared" si="127"/>
        <v>0</v>
      </c>
      <c r="AI50" s="54">
        <f t="shared" si="128"/>
        <v>6.2499999999999944E-2</v>
      </c>
      <c r="AJ50" s="54">
        <f t="shared" si="129"/>
        <v>0.12500000000000006</v>
      </c>
      <c r="AK50" s="54">
        <f t="shared" si="130"/>
        <v>0.14583333333333343</v>
      </c>
      <c r="AM50" s="51" t="s">
        <v>9</v>
      </c>
      <c r="AN50" s="54">
        <f t="shared" si="131"/>
        <v>0.375</v>
      </c>
      <c r="AO50" s="54">
        <f t="shared" si="132"/>
        <v>0.375</v>
      </c>
      <c r="AP50" s="54">
        <f t="shared" si="133"/>
        <v>0.375</v>
      </c>
      <c r="AQ50" s="54">
        <f t="shared" si="134"/>
        <v>0.375</v>
      </c>
      <c r="AR50" s="54">
        <f t="shared" si="135"/>
        <v>0.31250000000000006</v>
      </c>
      <c r="AS50" s="54">
        <f t="shared" si="136"/>
        <v>0.24999999999999994</v>
      </c>
      <c r="AT50" s="54">
        <f t="shared" si="137"/>
        <v>0.22916666666666657</v>
      </c>
      <c r="AV50" s="51" t="s">
        <v>9</v>
      </c>
      <c r="AW50" s="55">
        <f t="shared" si="138"/>
        <v>0.125</v>
      </c>
      <c r="AX50" s="55">
        <f t="shared" si="139"/>
        <v>0.10416666666666669</v>
      </c>
      <c r="AY50" s="55">
        <f t="shared" si="140"/>
        <v>4.1666666666666519E-2</v>
      </c>
      <c r="AZ50" s="55">
        <f t="shared" si="141"/>
        <v>2.0833333333333204E-2</v>
      </c>
      <c r="BA50" s="55">
        <f t="shared" si="142"/>
        <v>2.0833333333333315E-2</v>
      </c>
      <c r="BB50" s="55">
        <f t="shared" si="143"/>
        <v>2.0833333333333426E-2</v>
      </c>
      <c r="BC50" s="55">
        <f t="shared" si="144"/>
        <v>2.0833333333333426E-2</v>
      </c>
      <c r="BE50" s="51" t="s">
        <v>9</v>
      </c>
      <c r="BF50" s="56">
        <f t="shared" si="145"/>
        <v>77.41935483870968</v>
      </c>
      <c r="BG50" s="56">
        <f t="shared" si="146"/>
        <v>77.41935483870968</v>
      </c>
      <c r="BH50" s="56">
        <f t="shared" si="147"/>
        <v>75.862068965517238</v>
      </c>
      <c r="BI50" s="56">
        <f t="shared" si="148"/>
        <v>75.862068965517238</v>
      </c>
      <c r="BJ50" s="56">
        <f t="shared" si="149"/>
        <v>74.074074074074062</v>
      </c>
      <c r="BK50" s="56">
        <f t="shared" si="150"/>
        <v>72</v>
      </c>
      <c r="BL50" s="56">
        <f t="shared" si="151"/>
        <v>72</v>
      </c>
      <c r="BN50" s="51" t="s">
        <v>9</v>
      </c>
      <c r="BO50" s="57">
        <f t="shared" si="152"/>
        <v>0.375</v>
      </c>
      <c r="BP50" s="57">
        <f t="shared" si="153"/>
        <v>0.1875</v>
      </c>
      <c r="BQ50" s="57">
        <f t="shared" si="154"/>
        <v>0.125</v>
      </c>
      <c r="BR50" s="57">
        <f t="shared" si="155"/>
        <v>9.375E-2</v>
      </c>
      <c r="BS50" s="57">
        <f t="shared" si="156"/>
        <v>6.2500000000000014E-2</v>
      </c>
      <c r="BT50" s="57">
        <f t="shared" si="157"/>
        <v>4.1666666666666657E-2</v>
      </c>
      <c r="BU50" s="57">
        <f t="shared" si="158"/>
        <v>3.2738095238095226E-2</v>
      </c>
    </row>
    <row r="51" spans="2:73" x14ac:dyDescent="0.25">
      <c r="B51" s="51" t="s">
        <v>10</v>
      </c>
      <c r="C51" s="52">
        <v>0.33333333333333331</v>
      </c>
      <c r="D51" s="53">
        <v>0.5</v>
      </c>
      <c r="E51" s="53">
        <v>0.5</v>
      </c>
      <c r="F51" s="53">
        <v>0.45833333333333331</v>
      </c>
      <c r="G51" s="53">
        <v>0.45833333333333331</v>
      </c>
      <c r="H51" s="53">
        <v>0.41666666666666669</v>
      </c>
      <c r="I51" s="53">
        <v>0.375</v>
      </c>
      <c r="J51" s="53">
        <v>0.375</v>
      </c>
      <c r="L51" s="51" t="s">
        <v>10</v>
      </c>
      <c r="M51" s="53">
        <f t="shared" si="110"/>
        <v>0.625</v>
      </c>
      <c r="N51" s="53">
        <f t="shared" si="111"/>
        <v>0.625</v>
      </c>
      <c r="O51" s="53">
        <f t="shared" si="112"/>
        <v>0.58333333333333326</v>
      </c>
      <c r="P51" s="53">
        <f t="shared" si="113"/>
        <v>0.58333333333333326</v>
      </c>
      <c r="Q51" s="53">
        <f t="shared" si="114"/>
        <v>0.54166666666666674</v>
      </c>
      <c r="R51" s="53">
        <f t="shared" si="115"/>
        <v>0.5</v>
      </c>
      <c r="S51" s="53">
        <f t="shared" si="116"/>
        <v>0.5</v>
      </c>
      <c r="U51" s="51" t="s">
        <v>10</v>
      </c>
      <c r="V51" s="53">
        <f t="shared" si="117"/>
        <v>0.5</v>
      </c>
      <c r="W51" s="53">
        <f t="shared" si="118"/>
        <v>0.5</v>
      </c>
      <c r="X51" s="53">
        <f t="shared" si="119"/>
        <v>0.45833333333333326</v>
      </c>
      <c r="Y51" s="53">
        <f t="shared" si="120"/>
        <v>0.45833333333333326</v>
      </c>
      <c r="Z51" s="53">
        <f t="shared" si="121"/>
        <v>0.41666666666666674</v>
      </c>
      <c r="AA51" s="53">
        <f t="shared" si="122"/>
        <v>0.375</v>
      </c>
      <c r="AB51" s="53">
        <f t="shared" si="123"/>
        <v>0.375</v>
      </c>
      <c r="AD51" s="51" t="s">
        <v>10</v>
      </c>
      <c r="AE51" s="54">
        <f t="shared" si="124"/>
        <v>0</v>
      </c>
      <c r="AF51" s="54">
        <f t="shared" si="125"/>
        <v>0</v>
      </c>
      <c r="AG51" s="54">
        <f t="shared" si="126"/>
        <v>0</v>
      </c>
      <c r="AH51" s="54">
        <f t="shared" si="127"/>
        <v>0</v>
      </c>
      <c r="AI51" s="54">
        <f t="shared" si="128"/>
        <v>0</v>
      </c>
      <c r="AJ51" s="54">
        <f t="shared" si="129"/>
        <v>8.3333333333333315E-2</v>
      </c>
      <c r="AK51" s="54">
        <f t="shared" si="130"/>
        <v>0.10416666666666669</v>
      </c>
      <c r="AM51" s="51" t="s">
        <v>10</v>
      </c>
      <c r="AN51" s="54">
        <f t="shared" si="131"/>
        <v>0.33333333333333331</v>
      </c>
      <c r="AO51" s="54">
        <f t="shared" si="132"/>
        <v>0.33333333333333331</v>
      </c>
      <c r="AP51" s="54">
        <f t="shared" si="133"/>
        <v>0.33333333333333331</v>
      </c>
      <c r="AQ51" s="54">
        <f t="shared" si="134"/>
        <v>0.33333333333333331</v>
      </c>
      <c r="AR51" s="54">
        <f t="shared" si="135"/>
        <v>0.33333333333333331</v>
      </c>
      <c r="AS51" s="54">
        <f t="shared" si="136"/>
        <v>0.25</v>
      </c>
      <c r="AT51" s="54">
        <f t="shared" si="137"/>
        <v>0.22916666666666663</v>
      </c>
      <c r="AV51" s="51" t="s">
        <v>10</v>
      </c>
      <c r="AW51" s="55">
        <f t="shared" si="138"/>
        <v>0.16666666666666669</v>
      </c>
      <c r="AX51" s="55">
        <f t="shared" si="139"/>
        <v>0.14583333333333337</v>
      </c>
      <c r="AY51" s="55">
        <f t="shared" si="140"/>
        <v>8.3333333333333204E-2</v>
      </c>
      <c r="AZ51" s="55">
        <f t="shared" si="141"/>
        <v>6.2499999999999889E-2</v>
      </c>
      <c r="BA51" s="55">
        <f t="shared" si="142"/>
        <v>5.5511151231257827E-17</v>
      </c>
      <c r="BB51" s="55">
        <f t="shared" si="143"/>
        <v>2.0833333333333315E-2</v>
      </c>
      <c r="BC51" s="55">
        <f t="shared" si="144"/>
        <v>2.083333333333337E-2</v>
      </c>
      <c r="BE51" s="51" t="s">
        <v>10</v>
      </c>
      <c r="BF51" s="56">
        <f t="shared" si="145"/>
        <v>77.41935483870968</v>
      </c>
      <c r="BG51" s="56">
        <f t="shared" si="146"/>
        <v>77.41935483870968</v>
      </c>
      <c r="BH51" s="56">
        <f t="shared" si="147"/>
        <v>75.862068965517238</v>
      </c>
      <c r="BI51" s="56">
        <f t="shared" si="148"/>
        <v>75.862068965517238</v>
      </c>
      <c r="BJ51" s="56">
        <f t="shared" si="149"/>
        <v>74.074074074074062</v>
      </c>
      <c r="BK51" s="56">
        <f t="shared" si="150"/>
        <v>72</v>
      </c>
      <c r="BL51" s="56">
        <f t="shared" si="151"/>
        <v>72</v>
      </c>
      <c r="BN51" s="51" t="s">
        <v>10</v>
      </c>
      <c r="BO51" s="57">
        <f t="shared" si="152"/>
        <v>0.33333333333333331</v>
      </c>
      <c r="BP51" s="57">
        <f t="shared" si="153"/>
        <v>0.16666666666666666</v>
      </c>
      <c r="BQ51" s="57">
        <f t="shared" si="154"/>
        <v>0.1111111111111111</v>
      </c>
      <c r="BR51" s="57">
        <f t="shared" si="155"/>
        <v>8.3333333333333329E-2</v>
      </c>
      <c r="BS51" s="57">
        <f t="shared" si="156"/>
        <v>6.6666666666666666E-2</v>
      </c>
      <c r="BT51" s="57">
        <f t="shared" si="157"/>
        <v>4.1666666666666664E-2</v>
      </c>
      <c r="BU51" s="57">
        <f t="shared" si="158"/>
        <v>3.2738095238095233E-2</v>
      </c>
    </row>
    <row r="52" spans="2:73" x14ac:dyDescent="0.25">
      <c r="B52" s="51" t="s">
        <v>11</v>
      </c>
      <c r="C52" s="52">
        <v>0.33333333333333331</v>
      </c>
      <c r="D52" s="53">
        <v>0.45833333333333331</v>
      </c>
      <c r="E52" s="53">
        <v>0.45833333333333331</v>
      </c>
      <c r="F52" s="53">
        <v>0.41666666666666669</v>
      </c>
      <c r="G52" s="53">
        <v>0.41666666666666669</v>
      </c>
      <c r="H52" s="53">
        <v>0.375</v>
      </c>
      <c r="I52" s="53">
        <v>0.375</v>
      </c>
      <c r="J52" s="53">
        <v>0.375</v>
      </c>
      <c r="L52" s="51" t="s">
        <v>11</v>
      </c>
      <c r="M52" s="53">
        <f t="shared" si="110"/>
        <v>0.58333333333333326</v>
      </c>
      <c r="N52" s="53">
        <f t="shared" si="111"/>
        <v>0.58333333333333326</v>
      </c>
      <c r="O52" s="53">
        <f t="shared" si="112"/>
        <v>0.54166666666666674</v>
      </c>
      <c r="P52" s="53">
        <f t="shared" si="113"/>
        <v>0.54166666666666674</v>
      </c>
      <c r="Q52" s="53">
        <f t="shared" si="114"/>
        <v>0.5</v>
      </c>
      <c r="R52" s="53">
        <f t="shared" si="115"/>
        <v>0.5</v>
      </c>
      <c r="S52" s="53">
        <f t="shared" si="116"/>
        <v>0.5</v>
      </c>
      <c r="U52" s="51" t="s">
        <v>11</v>
      </c>
      <c r="V52" s="53">
        <f t="shared" si="117"/>
        <v>0.45833333333333326</v>
      </c>
      <c r="W52" s="53">
        <f t="shared" si="118"/>
        <v>0.45833333333333326</v>
      </c>
      <c r="X52" s="53">
        <f t="shared" si="119"/>
        <v>0.41666666666666674</v>
      </c>
      <c r="Y52" s="53">
        <f t="shared" si="120"/>
        <v>0.41666666666666674</v>
      </c>
      <c r="Z52" s="53">
        <f t="shared" si="121"/>
        <v>0.375</v>
      </c>
      <c r="AA52" s="53">
        <f t="shared" si="122"/>
        <v>0.375</v>
      </c>
      <c r="AB52" s="53">
        <f t="shared" si="123"/>
        <v>0.375</v>
      </c>
      <c r="AD52" s="51" t="s">
        <v>11</v>
      </c>
      <c r="AE52" s="54">
        <f t="shared" si="124"/>
        <v>0</v>
      </c>
      <c r="AF52" s="54">
        <f t="shared" si="125"/>
        <v>0</v>
      </c>
      <c r="AG52" s="54">
        <f t="shared" si="126"/>
        <v>0</v>
      </c>
      <c r="AH52" s="54">
        <f t="shared" si="127"/>
        <v>0</v>
      </c>
      <c r="AI52" s="54">
        <f t="shared" si="128"/>
        <v>6.25E-2</v>
      </c>
      <c r="AJ52" s="54">
        <f t="shared" si="129"/>
        <v>8.3333333333333315E-2</v>
      </c>
      <c r="AK52" s="54">
        <f t="shared" si="130"/>
        <v>0.10416666666666669</v>
      </c>
      <c r="AM52" s="51" t="s">
        <v>11</v>
      </c>
      <c r="AN52" s="54">
        <f t="shared" si="131"/>
        <v>0.33333333333333331</v>
      </c>
      <c r="AO52" s="54">
        <f t="shared" si="132"/>
        <v>0.33333333333333331</v>
      </c>
      <c r="AP52" s="54">
        <f t="shared" si="133"/>
        <v>0.33333333333333331</v>
      </c>
      <c r="AQ52" s="54">
        <f t="shared" si="134"/>
        <v>0.33333333333333331</v>
      </c>
      <c r="AR52" s="54">
        <f t="shared" si="135"/>
        <v>0.27083333333333331</v>
      </c>
      <c r="AS52" s="54">
        <f t="shared" si="136"/>
        <v>0.25</v>
      </c>
      <c r="AT52" s="54">
        <f t="shared" si="137"/>
        <v>0.22916666666666663</v>
      </c>
      <c r="AV52" s="51" t="s">
        <v>11</v>
      </c>
      <c r="AW52" s="55">
        <f t="shared" si="138"/>
        <v>0.12499999999999989</v>
      </c>
      <c r="AX52" s="55">
        <f t="shared" si="139"/>
        <v>0.10416666666666657</v>
      </c>
      <c r="AY52" s="55">
        <f t="shared" si="140"/>
        <v>4.1666666666666685E-2</v>
      </c>
      <c r="AZ52" s="55">
        <f t="shared" si="141"/>
        <v>2.083333333333337E-2</v>
      </c>
      <c r="BA52" s="55">
        <f t="shared" si="142"/>
        <v>2.083333333333337E-2</v>
      </c>
      <c r="BB52" s="55">
        <f t="shared" si="143"/>
        <v>2.0833333333333315E-2</v>
      </c>
      <c r="BC52" s="55">
        <f t="shared" si="144"/>
        <v>2.083333333333337E-2</v>
      </c>
      <c r="BE52" s="51" t="s">
        <v>11</v>
      </c>
      <c r="BF52" s="56">
        <f t="shared" si="145"/>
        <v>75.862068965517238</v>
      </c>
      <c r="BG52" s="56">
        <f t="shared" si="146"/>
        <v>75.862068965517238</v>
      </c>
      <c r="BH52" s="56">
        <f t="shared" si="147"/>
        <v>74.074074074074062</v>
      </c>
      <c r="BI52" s="56">
        <f t="shared" si="148"/>
        <v>74.074074074074062</v>
      </c>
      <c r="BJ52" s="56">
        <f t="shared" si="149"/>
        <v>72</v>
      </c>
      <c r="BK52" s="56">
        <f t="shared" si="150"/>
        <v>72</v>
      </c>
      <c r="BL52" s="56">
        <f t="shared" si="151"/>
        <v>72</v>
      </c>
      <c r="BN52" s="51" t="s">
        <v>11</v>
      </c>
      <c r="BO52" s="57">
        <f t="shared" si="152"/>
        <v>0.33333333333333331</v>
      </c>
      <c r="BP52" s="57">
        <f t="shared" si="153"/>
        <v>0.16666666666666666</v>
      </c>
      <c r="BQ52" s="57">
        <f t="shared" si="154"/>
        <v>0.1111111111111111</v>
      </c>
      <c r="BR52" s="57">
        <f t="shared" si="155"/>
        <v>8.3333333333333329E-2</v>
      </c>
      <c r="BS52" s="57">
        <f t="shared" si="156"/>
        <v>5.4166666666666662E-2</v>
      </c>
      <c r="BT52" s="57">
        <f t="shared" si="157"/>
        <v>4.1666666666666664E-2</v>
      </c>
      <c r="BU52" s="57">
        <f t="shared" si="158"/>
        <v>3.2738095238095233E-2</v>
      </c>
    </row>
    <row r="53" spans="2:73" x14ac:dyDescent="0.25">
      <c r="B53" s="51" t="s">
        <v>12</v>
      </c>
      <c r="C53" s="52">
        <v>0.33333333333333331</v>
      </c>
      <c r="D53" s="53">
        <v>0.41666666666666669</v>
      </c>
      <c r="E53" s="53">
        <v>0.41666666666666669</v>
      </c>
      <c r="F53" s="53">
        <v>0.41666666666666669</v>
      </c>
      <c r="G53" s="53">
        <v>0.41666666666666669</v>
      </c>
      <c r="H53" s="53">
        <v>0.375</v>
      </c>
      <c r="I53" s="53">
        <v>0.375</v>
      </c>
      <c r="J53" s="53">
        <v>0.375</v>
      </c>
      <c r="L53" s="51" t="s">
        <v>12</v>
      </c>
      <c r="M53" s="53">
        <f t="shared" si="110"/>
        <v>0.54166666666666674</v>
      </c>
      <c r="N53" s="53">
        <f t="shared" si="111"/>
        <v>0.54166666666666674</v>
      </c>
      <c r="O53" s="53">
        <f t="shared" si="112"/>
        <v>0.54166666666666674</v>
      </c>
      <c r="P53" s="53">
        <f t="shared" si="113"/>
        <v>0.54166666666666674</v>
      </c>
      <c r="Q53" s="53">
        <f t="shared" si="114"/>
        <v>0.5</v>
      </c>
      <c r="R53" s="53">
        <f t="shared" si="115"/>
        <v>0.5</v>
      </c>
      <c r="S53" s="53">
        <f t="shared" si="116"/>
        <v>0.5</v>
      </c>
      <c r="U53" s="51" t="s">
        <v>12</v>
      </c>
      <c r="V53" s="53">
        <f t="shared" si="117"/>
        <v>0.41666666666666674</v>
      </c>
      <c r="W53" s="53">
        <f t="shared" si="118"/>
        <v>0.41666666666666674</v>
      </c>
      <c r="X53" s="53">
        <f t="shared" si="119"/>
        <v>0.41666666666666674</v>
      </c>
      <c r="Y53" s="53">
        <f t="shared" si="120"/>
        <v>0.41666666666666674</v>
      </c>
      <c r="Z53" s="53">
        <f t="shared" si="121"/>
        <v>0.375</v>
      </c>
      <c r="AA53" s="53">
        <f t="shared" si="122"/>
        <v>0.375</v>
      </c>
      <c r="AB53" s="53">
        <f t="shared" si="123"/>
        <v>0.375</v>
      </c>
      <c r="AD53" s="51" t="s">
        <v>12</v>
      </c>
      <c r="AE53" s="54">
        <f t="shared" si="124"/>
        <v>0</v>
      </c>
      <c r="AF53" s="54">
        <f t="shared" si="125"/>
        <v>0</v>
      </c>
      <c r="AG53" s="54">
        <f t="shared" si="126"/>
        <v>0</v>
      </c>
      <c r="AH53" s="54">
        <f t="shared" si="127"/>
        <v>0</v>
      </c>
      <c r="AI53" s="54">
        <f t="shared" si="128"/>
        <v>6.25E-2</v>
      </c>
      <c r="AJ53" s="54">
        <f t="shared" si="129"/>
        <v>8.3333333333333315E-2</v>
      </c>
      <c r="AK53" s="54">
        <f t="shared" si="130"/>
        <v>0.10416666666666669</v>
      </c>
      <c r="AM53" s="51" t="s">
        <v>12</v>
      </c>
      <c r="AN53" s="54">
        <f t="shared" si="131"/>
        <v>0.33333333333333331</v>
      </c>
      <c r="AO53" s="54">
        <f t="shared" si="132"/>
        <v>0.33333333333333331</v>
      </c>
      <c r="AP53" s="54">
        <f t="shared" si="133"/>
        <v>0.33333333333333331</v>
      </c>
      <c r="AQ53" s="54">
        <f t="shared" si="134"/>
        <v>0.33333333333333331</v>
      </c>
      <c r="AR53" s="54">
        <f t="shared" si="135"/>
        <v>0.27083333333333331</v>
      </c>
      <c r="AS53" s="54">
        <f t="shared" si="136"/>
        <v>0.25</v>
      </c>
      <c r="AT53" s="54">
        <f t="shared" si="137"/>
        <v>0.22916666666666663</v>
      </c>
      <c r="AV53" s="51" t="s">
        <v>12</v>
      </c>
      <c r="AW53" s="55">
        <f t="shared" si="138"/>
        <v>8.333333333333337E-2</v>
      </c>
      <c r="AX53" s="55">
        <f t="shared" si="139"/>
        <v>6.2500000000000056E-2</v>
      </c>
      <c r="AY53" s="55">
        <f t="shared" si="140"/>
        <v>4.1666666666666685E-2</v>
      </c>
      <c r="AZ53" s="55">
        <f t="shared" si="141"/>
        <v>2.083333333333337E-2</v>
      </c>
      <c r="BA53" s="55">
        <f t="shared" si="142"/>
        <v>2.083333333333337E-2</v>
      </c>
      <c r="BB53" s="55">
        <f t="shared" si="143"/>
        <v>2.0833333333333315E-2</v>
      </c>
      <c r="BC53" s="55">
        <f t="shared" si="144"/>
        <v>2.083333333333337E-2</v>
      </c>
      <c r="BE53" s="51" t="s">
        <v>12</v>
      </c>
      <c r="BF53" s="56">
        <f t="shared" si="145"/>
        <v>74.074074074074062</v>
      </c>
      <c r="BG53" s="56">
        <f t="shared" si="146"/>
        <v>74.074074074074062</v>
      </c>
      <c r="BH53" s="56">
        <f t="shared" si="147"/>
        <v>74.074074074074062</v>
      </c>
      <c r="BI53" s="56">
        <f t="shared" si="148"/>
        <v>74.074074074074062</v>
      </c>
      <c r="BJ53" s="56">
        <f t="shared" si="149"/>
        <v>72</v>
      </c>
      <c r="BK53" s="56">
        <f t="shared" si="150"/>
        <v>72</v>
      </c>
      <c r="BL53" s="56">
        <f t="shared" si="151"/>
        <v>72</v>
      </c>
      <c r="BN53" s="51" t="s">
        <v>12</v>
      </c>
      <c r="BO53" s="57">
        <f t="shared" si="152"/>
        <v>0.33333333333333331</v>
      </c>
      <c r="BP53" s="57">
        <f t="shared" si="153"/>
        <v>0.16666666666666666</v>
      </c>
      <c r="BQ53" s="57">
        <f t="shared" si="154"/>
        <v>0.1111111111111111</v>
      </c>
      <c r="BR53" s="57">
        <f t="shared" si="155"/>
        <v>8.3333333333333329E-2</v>
      </c>
      <c r="BS53" s="57">
        <f t="shared" si="156"/>
        <v>5.4166666666666662E-2</v>
      </c>
      <c r="BT53" s="57">
        <f t="shared" si="157"/>
        <v>4.1666666666666664E-2</v>
      </c>
      <c r="BU53" s="57">
        <f t="shared" si="158"/>
        <v>3.2738095238095233E-2</v>
      </c>
    </row>
    <row r="54" spans="2:73" s="42" customFormat="1" x14ac:dyDescent="0.25">
      <c r="B54" s="65"/>
      <c r="C54" s="66"/>
      <c r="D54" s="67"/>
      <c r="E54" s="67"/>
      <c r="F54" s="67"/>
      <c r="G54" s="67"/>
      <c r="H54" s="67"/>
      <c r="I54" s="67"/>
      <c r="J54" s="67"/>
      <c r="AW54" s="43">
        <f>AVERAGE(AW43:AW53)</f>
        <v>0.125</v>
      </c>
      <c r="AX54" s="43">
        <f t="shared" ref="AX54" si="159">AVERAGE(AX43:AX53)</f>
        <v>0.10416666666666669</v>
      </c>
      <c r="AY54" s="43">
        <f t="shared" ref="AY54" si="160">AVERAGE(AY43:AY53)</f>
        <v>7.0075757575757555E-2</v>
      </c>
      <c r="AZ54" s="43">
        <f t="shared" ref="AZ54" si="161">AVERAGE(AZ43:AZ53)</f>
        <v>5.1136363636363619E-2</v>
      </c>
      <c r="BA54" s="43">
        <f t="shared" ref="BA54" si="162">AVERAGE(BA43:BA53)</f>
        <v>2.6515151515151568E-2</v>
      </c>
      <c r="BB54" s="43">
        <f t="shared" ref="BB54" si="163">AVERAGE(BB43:BB53)</f>
        <v>2.0833333333333336E-2</v>
      </c>
      <c r="BC54" s="43">
        <f t="shared" ref="BC54" si="164">AVERAGE(BC43:BC53)</f>
        <v>2.0833333333333374E-2</v>
      </c>
      <c r="BI54" s="41">
        <f>AVERAGE(BF43:BI53)</f>
        <v>76.26506613987651</v>
      </c>
      <c r="BM54" s="41">
        <f>AVERAGE(BF43:BL53)</f>
        <v>75.36128971701325</v>
      </c>
    </row>
    <row r="55" spans="2:73" x14ac:dyDescent="0.25">
      <c r="B55" s="58"/>
      <c r="C55" s="59"/>
      <c r="D55" s="47"/>
      <c r="E55" s="47"/>
      <c r="F55" s="47"/>
      <c r="G55" s="47"/>
      <c r="H55" s="47"/>
      <c r="I55" s="47"/>
      <c r="J55" s="47"/>
      <c r="AW55" s="60"/>
      <c r="AX55" s="60"/>
      <c r="AY55" s="60"/>
      <c r="AZ55" s="60"/>
      <c r="BA55" s="60"/>
      <c r="BB55" s="60"/>
      <c r="BC55" s="60"/>
    </row>
    <row r="56" spans="2:73" x14ac:dyDescent="0.25">
      <c r="L56" s="138" t="s">
        <v>0</v>
      </c>
      <c r="M56" s="49">
        <f>(4/24)+$J$2</f>
        <v>0.16666666666666666</v>
      </c>
      <c r="N56" s="134" t="s">
        <v>60</v>
      </c>
      <c r="O56" s="135"/>
      <c r="P56" s="135"/>
      <c r="Q56" s="135"/>
      <c r="R56" s="135"/>
      <c r="S56" s="136"/>
      <c r="U56" s="138" t="s">
        <v>0</v>
      </c>
      <c r="V56" s="49">
        <f>M56</f>
        <v>0.16666666666666666</v>
      </c>
      <c r="W56" s="134" t="s">
        <v>60</v>
      </c>
      <c r="X56" s="135"/>
      <c r="Y56" s="135"/>
      <c r="Z56" s="135"/>
      <c r="AA56" s="135"/>
      <c r="AB56" s="136"/>
      <c r="AD56" s="138" t="s">
        <v>0</v>
      </c>
      <c r="AE56" s="49">
        <f>V56</f>
        <v>0.16666666666666666</v>
      </c>
      <c r="AF56" s="134" t="s">
        <v>60</v>
      </c>
      <c r="AG56" s="135"/>
      <c r="AH56" s="135"/>
      <c r="AI56" s="135"/>
      <c r="AJ56" s="135"/>
      <c r="AK56" s="136"/>
      <c r="AM56" s="138" t="s">
        <v>0</v>
      </c>
      <c r="AN56" s="49">
        <f>AE56</f>
        <v>0.16666666666666666</v>
      </c>
      <c r="AO56" s="134" t="s">
        <v>60</v>
      </c>
      <c r="AP56" s="135"/>
      <c r="AQ56" s="135"/>
      <c r="AR56" s="135"/>
      <c r="AS56" s="135"/>
      <c r="AT56" s="136"/>
      <c r="AV56" s="138" t="s">
        <v>0</v>
      </c>
      <c r="AW56" s="49">
        <f>AN56</f>
        <v>0.16666666666666666</v>
      </c>
      <c r="AX56" s="134" t="s">
        <v>60</v>
      </c>
      <c r="AY56" s="135"/>
      <c r="AZ56" s="135"/>
      <c r="BA56" s="135"/>
      <c r="BB56" s="135"/>
      <c r="BC56" s="136"/>
      <c r="BE56" s="138" t="s">
        <v>0</v>
      </c>
      <c r="BF56" s="49">
        <f>AW56</f>
        <v>0.16666666666666666</v>
      </c>
      <c r="BG56" s="134" t="s">
        <v>60</v>
      </c>
      <c r="BH56" s="135"/>
      <c r="BI56" s="135"/>
      <c r="BJ56" s="135"/>
      <c r="BK56" s="135"/>
      <c r="BL56" s="136"/>
      <c r="BN56" s="138" t="s">
        <v>0</v>
      </c>
      <c r="BO56" s="49">
        <f>BF56</f>
        <v>0.16666666666666666</v>
      </c>
      <c r="BP56" s="134" t="s">
        <v>60</v>
      </c>
      <c r="BQ56" s="135"/>
      <c r="BR56" s="135"/>
      <c r="BS56" s="135"/>
      <c r="BT56" s="135"/>
      <c r="BU56" s="136"/>
    </row>
    <row r="57" spans="2:73" ht="15" customHeight="1" x14ac:dyDescent="0.25">
      <c r="B57" s="138" t="s">
        <v>0</v>
      </c>
      <c r="C57" s="143" t="s">
        <v>13</v>
      </c>
      <c r="D57" s="137" t="s">
        <v>1</v>
      </c>
      <c r="E57" s="137"/>
      <c r="F57" s="137"/>
      <c r="G57" s="137"/>
      <c r="H57" s="137"/>
      <c r="I57" s="137"/>
      <c r="J57" s="137"/>
      <c r="L57" s="139"/>
      <c r="M57" s="137" t="s">
        <v>58</v>
      </c>
      <c r="N57" s="137"/>
      <c r="O57" s="137"/>
      <c r="P57" s="137"/>
      <c r="Q57" s="137"/>
      <c r="R57" s="137"/>
      <c r="S57" s="137"/>
      <c r="U57" s="139"/>
      <c r="V57" s="137" t="s">
        <v>63</v>
      </c>
      <c r="W57" s="137"/>
      <c r="X57" s="137"/>
      <c r="Y57" s="137"/>
      <c r="Z57" s="137"/>
      <c r="AA57" s="137"/>
      <c r="AB57" s="137"/>
      <c r="AD57" s="139"/>
      <c r="AE57" s="137" t="s">
        <v>19</v>
      </c>
      <c r="AF57" s="137"/>
      <c r="AG57" s="137"/>
      <c r="AH57" s="137"/>
      <c r="AI57" s="137"/>
      <c r="AJ57" s="137"/>
      <c r="AK57" s="137"/>
      <c r="AM57" s="139"/>
      <c r="AN57" s="137" t="s">
        <v>50</v>
      </c>
      <c r="AO57" s="137"/>
      <c r="AP57" s="137"/>
      <c r="AQ57" s="137"/>
      <c r="AR57" s="137"/>
      <c r="AS57" s="137"/>
      <c r="AT57" s="137"/>
      <c r="AV57" s="139"/>
      <c r="AW57" s="137" t="s">
        <v>61</v>
      </c>
      <c r="AX57" s="137"/>
      <c r="AY57" s="137"/>
      <c r="AZ57" s="137"/>
      <c r="BA57" s="137"/>
      <c r="BB57" s="137"/>
      <c r="BC57" s="137"/>
      <c r="BE57" s="139"/>
      <c r="BF57" s="137" t="s">
        <v>62</v>
      </c>
      <c r="BG57" s="137"/>
      <c r="BH57" s="137"/>
      <c r="BI57" s="137"/>
      <c r="BJ57" s="137"/>
      <c r="BK57" s="137"/>
      <c r="BL57" s="137"/>
      <c r="BN57" s="139"/>
      <c r="BO57" s="137" t="s">
        <v>59</v>
      </c>
      <c r="BP57" s="137"/>
      <c r="BQ57" s="137"/>
      <c r="BR57" s="137"/>
      <c r="BS57" s="137"/>
      <c r="BT57" s="137"/>
      <c r="BU57" s="137"/>
    </row>
    <row r="58" spans="2:73" x14ac:dyDescent="0.25">
      <c r="B58" s="140"/>
      <c r="C58" s="143"/>
      <c r="D58" s="50">
        <v>1</v>
      </c>
      <c r="E58" s="50">
        <v>2</v>
      </c>
      <c r="F58" s="50">
        <v>3</v>
      </c>
      <c r="G58" s="50">
        <v>4</v>
      </c>
      <c r="H58" s="50">
        <v>5</v>
      </c>
      <c r="I58" s="50">
        <v>6</v>
      </c>
      <c r="J58" s="50">
        <v>7</v>
      </c>
      <c r="L58" s="140"/>
      <c r="M58" s="50">
        <v>1</v>
      </c>
      <c r="N58" s="50">
        <v>2</v>
      </c>
      <c r="O58" s="50">
        <v>3</v>
      </c>
      <c r="P58" s="50">
        <v>4</v>
      </c>
      <c r="Q58" s="50">
        <v>5</v>
      </c>
      <c r="R58" s="50">
        <v>6</v>
      </c>
      <c r="S58" s="50">
        <v>7</v>
      </c>
      <c r="U58" s="140"/>
      <c r="V58" s="50">
        <v>1</v>
      </c>
      <c r="W58" s="50">
        <v>2</v>
      </c>
      <c r="X58" s="50">
        <v>3</v>
      </c>
      <c r="Y58" s="50">
        <v>4</v>
      </c>
      <c r="Z58" s="50">
        <v>5</v>
      </c>
      <c r="AA58" s="50">
        <v>6</v>
      </c>
      <c r="AB58" s="50">
        <v>7</v>
      </c>
      <c r="AD58" s="140"/>
      <c r="AE58" s="50">
        <v>1</v>
      </c>
      <c r="AF58" s="50">
        <v>2</v>
      </c>
      <c r="AG58" s="50">
        <v>3</v>
      </c>
      <c r="AH58" s="50">
        <v>4</v>
      </c>
      <c r="AI58" s="50">
        <v>5</v>
      </c>
      <c r="AJ58" s="50">
        <v>6</v>
      </c>
      <c r="AK58" s="50">
        <v>7</v>
      </c>
      <c r="AM58" s="140"/>
      <c r="AN58" s="50">
        <v>1</v>
      </c>
      <c r="AO58" s="50">
        <v>2</v>
      </c>
      <c r="AP58" s="50">
        <v>3</v>
      </c>
      <c r="AQ58" s="50">
        <v>4</v>
      </c>
      <c r="AR58" s="50">
        <v>5</v>
      </c>
      <c r="AS58" s="50">
        <v>6</v>
      </c>
      <c r="AT58" s="50">
        <v>7</v>
      </c>
      <c r="AV58" s="140"/>
      <c r="AW58" s="50">
        <v>1</v>
      </c>
      <c r="AX58" s="50">
        <v>2</v>
      </c>
      <c r="AY58" s="50">
        <v>3</v>
      </c>
      <c r="AZ58" s="50">
        <v>4</v>
      </c>
      <c r="BA58" s="50">
        <v>5</v>
      </c>
      <c r="BB58" s="50">
        <v>6</v>
      </c>
      <c r="BC58" s="50">
        <v>7</v>
      </c>
      <c r="BE58" s="140"/>
      <c r="BF58" s="50">
        <v>1</v>
      </c>
      <c r="BG58" s="50">
        <v>2</v>
      </c>
      <c r="BH58" s="50">
        <v>3</v>
      </c>
      <c r="BI58" s="50">
        <v>4</v>
      </c>
      <c r="BJ58" s="50">
        <v>5</v>
      </c>
      <c r="BK58" s="50">
        <v>6</v>
      </c>
      <c r="BL58" s="50">
        <v>7</v>
      </c>
      <c r="BN58" s="140"/>
      <c r="BO58" s="50">
        <v>1</v>
      </c>
      <c r="BP58" s="50">
        <v>2</v>
      </c>
      <c r="BQ58" s="50">
        <v>3</v>
      </c>
      <c r="BR58" s="50">
        <v>4</v>
      </c>
      <c r="BS58" s="50">
        <v>5</v>
      </c>
      <c r="BT58" s="50">
        <v>6</v>
      </c>
      <c r="BU58" s="50">
        <v>7</v>
      </c>
    </row>
    <row r="59" spans="2:73" x14ac:dyDescent="0.25">
      <c r="B59" s="51" t="s">
        <v>2</v>
      </c>
      <c r="C59" s="52">
        <v>0.33333333333333331</v>
      </c>
      <c r="D59" s="53">
        <v>0.375</v>
      </c>
      <c r="E59" s="53">
        <v>0.375</v>
      </c>
      <c r="F59" s="53">
        <v>0.375</v>
      </c>
      <c r="G59" s="53">
        <v>0.375</v>
      </c>
      <c r="H59" s="53">
        <v>0.375</v>
      </c>
      <c r="I59" s="53">
        <v>0.375</v>
      </c>
      <c r="J59" s="53">
        <v>0.375</v>
      </c>
      <c r="L59" s="51" t="s">
        <v>2</v>
      </c>
      <c r="M59" s="53">
        <f t="shared" ref="M59:M69" si="165">MIN(D11,D11+(4/24)-$M$56,(16/24)-$M$56)+$M$56</f>
        <v>0.54166666666666663</v>
      </c>
      <c r="N59" s="53">
        <f t="shared" ref="N59:N69" si="166">MIN(E11,E11+(4/24)-$M$56,(16/24)-$M$56)+$M$56</f>
        <v>0.54166666666666663</v>
      </c>
      <c r="O59" s="53">
        <f t="shared" ref="O59:O69" si="167">MIN(F11,F11+(4/24)-$M$56,(16/24)-$M$56)+$M$56</f>
        <v>0.54166666666666663</v>
      </c>
      <c r="P59" s="53">
        <f t="shared" ref="P59:P69" si="168">MIN(G11,G11+(4/24)-$M$56,(16/24)-$M$56)+$M$56</f>
        <v>0.54166666666666663</v>
      </c>
      <c r="Q59" s="53">
        <f t="shared" ref="Q59:Q69" si="169">MIN(H11,H11+(4/24)-$M$56,(16/24)-$M$56)+$M$56</f>
        <v>0.54166666666666663</v>
      </c>
      <c r="R59" s="53">
        <f t="shared" ref="R59:R69" si="170">MIN(I11,I11+(4/24)-$M$56,(16/24)-$M$56)+$M$56</f>
        <v>0.54166666666666663</v>
      </c>
      <c r="S59" s="53">
        <f t="shared" ref="S59:S69" si="171">MIN(J11,J11+(4/24)-$M$56,(16/24)-$M$56)+$M$56</f>
        <v>0.54166666666666663</v>
      </c>
      <c r="U59" s="51" t="s">
        <v>2</v>
      </c>
      <c r="V59" s="53">
        <f t="shared" ref="V59:V69" si="172">M59-$V$56</f>
        <v>0.375</v>
      </c>
      <c r="W59" s="53">
        <f t="shared" ref="W59:W69" si="173">N59-$V$56</f>
        <v>0.375</v>
      </c>
      <c r="X59" s="53">
        <f t="shared" ref="X59:X69" si="174">O59-$V$56</f>
        <v>0.375</v>
      </c>
      <c r="Y59" s="53">
        <f t="shared" ref="Y59:Y69" si="175">P59-$V$56</f>
        <v>0.375</v>
      </c>
      <c r="Z59" s="53">
        <f t="shared" ref="Z59:Z69" si="176">Q59-$V$56</f>
        <v>0.375</v>
      </c>
      <c r="AA59" s="53">
        <f t="shared" ref="AA59:AA69" si="177">R59-$V$56</f>
        <v>0.375</v>
      </c>
      <c r="AB59" s="53">
        <f t="shared" ref="AB59:AB69" si="178">S59-$V$56</f>
        <v>0.375</v>
      </c>
      <c r="AD59" s="51" t="s">
        <v>2</v>
      </c>
      <c r="AE59" s="54">
        <f t="shared" ref="AE59:AE69" si="179">IF((V59+$D$2)-(($C59-$F$2)+$B$2+((AE$10-1)*$C$2))&lt;0,ABS((V59+$D$2)-(($C59)+$B$2+((AE$10-1)*$C$2))),0)</f>
        <v>0</v>
      </c>
      <c r="AF59" s="54">
        <f t="shared" ref="AF59:AF69" si="180">IF((W59+$D$2)-(($C59-$F$2)+$B$2+((AF$10-1)*$C$2))&lt;0,ABS((W59+$D$2)-(($C59)+$B$2+((AF$10-1)*$C$2))),0)</f>
        <v>0</v>
      </c>
      <c r="AG59" s="54">
        <f t="shared" ref="AG59:AG69" si="181">IF((X59+$D$2)-(($C59-$F$2)+$B$2+((AG$10-1)*$C$2))&lt;0,ABS((X59+$D$2)-(($C59)+$B$2+((AG$10-1)*$C$2))),0)</f>
        <v>2.083333333333337E-2</v>
      </c>
      <c r="AH59" s="54">
        <f t="shared" ref="AH59:AH69" si="182">IF((Y59+$D$2)-(($C59-$F$2)+$B$2+((AH$10-1)*$C$2))&lt;0,ABS((Y59+$D$2)-(($C59)+$B$2+((AH$10-1)*$C$2))),0)</f>
        <v>4.1666666666666685E-2</v>
      </c>
      <c r="AI59" s="54">
        <f t="shared" ref="AI59:AI69" si="183">IF((Z59+$D$2)-(($C59-$F$2)+$B$2+((AI$10-1)*$C$2))&lt;0,ABS((Z59+$D$2)-(($C59)+$B$2+((AI$10-1)*$C$2))),0)</f>
        <v>6.25E-2</v>
      </c>
      <c r="AJ59" s="54">
        <f t="shared" ref="AJ59:AJ69" si="184">IF((AA59+$D$2)-(($C59-$F$2)+$B$2+((AJ$10-1)*$C$2))&lt;0,ABS((AA59+$D$2)-(($C59)+$B$2+((AJ$10-1)*$C$2))),0)</f>
        <v>8.3333333333333315E-2</v>
      </c>
      <c r="AK59" s="54">
        <f t="shared" ref="AK59:AK69" si="185">IF((AB59+$D$2)-(($C59-$F$2)+$B$2+((AK$10-1)*$C$2))&lt;0,ABS((AB59+$D$2)-(($C59)+$B$2+((AK$10-1)*$C$2))),0)</f>
        <v>0.10416666666666669</v>
      </c>
      <c r="AM59" s="51" t="s">
        <v>2</v>
      </c>
      <c r="AN59" s="54">
        <f t="shared" ref="AN59:AN69" si="186">MAX($C59-AE59,0)</f>
        <v>0.33333333333333331</v>
      </c>
      <c r="AO59" s="54">
        <f t="shared" ref="AO59:AO69" si="187">MAX($C59-AF59,0)</f>
        <v>0.33333333333333331</v>
      </c>
      <c r="AP59" s="54">
        <f t="shared" ref="AP59:AP69" si="188">MAX($C59-AG59,0)</f>
        <v>0.31249999999999994</v>
      </c>
      <c r="AQ59" s="54">
        <f t="shared" ref="AQ59:AQ69" si="189">MAX($C59-AH59,0)</f>
        <v>0.29166666666666663</v>
      </c>
      <c r="AR59" s="54">
        <f t="shared" ref="AR59:AR69" si="190">MAX($C59-AI59,0)</f>
        <v>0.27083333333333331</v>
      </c>
      <c r="AS59" s="54">
        <f t="shared" ref="AS59:AS69" si="191">MAX($C59-AJ59,0)</f>
        <v>0.25</v>
      </c>
      <c r="AT59" s="54">
        <f>MAX($C59-AK59,0)</f>
        <v>0.22916666666666663</v>
      </c>
      <c r="AV59" s="51" t="s">
        <v>2</v>
      </c>
      <c r="AW59" s="55">
        <f t="shared" ref="AW59:AW69" si="192">IF((V59+$D$2)-((AN59-$F$2)+$B$2+((AW$10-1)*$C$2))&gt;0,(V59+$D$2)-((AN59-$F$2)+$B$2+((AW$10-1)*$C$2)),0)</f>
        <v>4.166666666666663E-2</v>
      </c>
      <c r="AX59" s="55">
        <f t="shared" ref="AX59:AX69" si="193">IF((W59+$D$2)-((AO59-$F$2)+$B$2+((AX$10-1)*$C$2))&gt;0,(W59+$D$2)-((AO59-$F$2)+$B$2+((AX$10-1)*$C$2)),0)</f>
        <v>2.0833333333333315E-2</v>
      </c>
      <c r="AY59" s="55">
        <f t="shared" ref="AY59:AY69" si="194">IF((X59+$D$2)-((AP59-$F$2)+$B$2+((AY$10-1)*$C$2))&gt;0,(X59+$D$2)-((AP59-$F$2)+$B$2+((AY$10-1)*$C$2)),0)</f>
        <v>2.0833333333333315E-2</v>
      </c>
      <c r="AZ59" s="55">
        <f t="shared" ref="AZ59:AZ69" si="195">IF((Y59+$D$2)-((AQ59-$F$2)+$B$2+((AZ$10-1)*$C$2))&gt;0,(Y59+$D$2)-((AQ59-$F$2)+$B$2+((AZ$10-1)*$C$2)),0)</f>
        <v>2.0833333333333315E-2</v>
      </c>
      <c r="BA59" s="55">
        <f t="shared" ref="BA59:BA69" si="196">IF((Z59+$D$2)-((AR59-$F$2)+$B$2+((BA$10-1)*$C$2))&gt;0,(Z59+$D$2)-((AR59-$F$2)+$B$2+((BA$10-1)*$C$2)),0)</f>
        <v>2.083333333333337E-2</v>
      </c>
      <c r="BB59" s="55">
        <f t="shared" ref="BB59:BB69" si="197">IF((AA59+$D$2)-((AS59-$F$2)+$B$2+((BB$10-1)*$C$2))&gt;0,(AA59+$D$2)-((AS59-$F$2)+$B$2+((BB$10-1)*$C$2)),0)</f>
        <v>2.0833333333333315E-2</v>
      </c>
      <c r="BC59" s="55">
        <f t="shared" ref="BC59:BC69" si="198">IF((AB59+$D$2)-((AT59-$F$2)+$B$2+((BC$10-1)*$C$2))&gt;0,(AB59+$D$2)-((AT59-$F$2)+$B$2+((BC$10-1)*$C$2)),0)</f>
        <v>2.083333333333337E-2</v>
      </c>
      <c r="BE59" s="51" t="s">
        <v>2</v>
      </c>
      <c r="BF59" s="56">
        <f t="shared" ref="BF59:BF69" si="199">100*(V59)/(M59+$D$2)</f>
        <v>66.666666666666671</v>
      </c>
      <c r="BG59" s="56">
        <f t="shared" ref="BG59:BG69" si="200">100*(W59)/(N59+$D$2)</f>
        <v>66.666666666666671</v>
      </c>
      <c r="BH59" s="56">
        <f t="shared" ref="BH59:BH69" si="201">100*(X59)/(O59+$D$2)</f>
        <v>66.666666666666671</v>
      </c>
      <c r="BI59" s="56">
        <f t="shared" ref="BI59:BI69" si="202">100*(Y59)/(P59+$D$2)</f>
        <v>66.666666666666671</v>
      </c>
      <c r="BJ59" s="56">
        <f t="shared" ref="BJ59:BJ69" si="203">100*(Z59)/(Q59+$D$2)</f>
        <v>66.666666666666671</v>
      </c>
      <c r="BK59" s="56">
        <f t="shared" ref="BK59:BK69" si="204">100*(AA59)/(R59+$D$2)</f>
        <v>66.666666666666671</v>
      </c>
      <c r="BL59" s="56">
        <f t="shared" ref="BL59:BL69" si="205">100*(AB59)/(S59+$D$2)</f>
        <v>66.666666666666671</v>
      </c>
      <c r="BN59" s="51" t="s">
        <v>2</v>
      </c>
      <c r="BO59" s="57">
        <f t="shared" ref="BO59:BO69" si="206">AN59/BO$10</f>
        <v>0.33333333333333331</v>
      </c>
      <c r="BP59" s="57">
        <f t="shared" ref="BP59:BP69" si="207">AO59/BP$10</f>
        <v>0.16666666666666666</v>
      </c>
      <c r="BQ59" s="57">
        <f t="shared" ref="BQ59:BQ69" si="208">AP59/BQ$10</f>
        <v>0.10416666666666664</v>
      </c>
      <c r="BR59" s="57">
        <f t="shared" ref="BR59:BR69" si="209">AQ59/BR$10</f>
        <v>7.2916666666666657E-2</v>
      </c>
      <c r="BS59" s="57">
        <f t="shared" ref="BS59:BS69" si="210">AR59/BS$10</f>
        <v>5.4166666666666662E-2</v>
      </c>
      <c r="BT59" s="57">
        <f t="shared" ref="BT59:BT69" si="211">AS59/BT$10</f>
        <v>4.1666666666666664E-2</v>
      </c>
      <c r="BU59" s="57">
        <f t="shared" ref="BU59:BU69" si="212">AT59/BU$10</f>
        <v>3.2738095238095233E-2</v>
      </c>
    </row>
    <row r="60" spans="2:73" x14ac:dyDescent="0.25">
      <c r="B60" s="51" t="s">
        <v>3</v>
      </c>
      <c r="C60" s="52">
        <v>0.33333333333333331</v>
      </c>
      <c r="D60" s="53">
        <v>0.41666666666666669</v>
      </c>
      <c r="E60" s="53">
        <v>0.41666666666666669</v>
      </c>
      <c r="F60" s="53">
        <v>0.41666666666666669</v>
      </c>
      <c r="G60" s="53">
        <v>0.41666666666666669</v>
      </c>
      <c r="H60" s="53">
        <v>0.375</v>
      </c>
      <c r="I60" s="53">
        <v>0.375</v>
      </c>
      <c r="J60" s="53">
        <v>0.375</v>
      </c>
      <c r="L60" s="51" t="s">
        <v>3</v>
      </c>
      <c r="M60" s="53">
        <f t="shared" si="165"/>
        <v>0.58333333333333337</v>
      </c>
      <c r="N60" s="53">
        <f t="shared" si="166"/>
        <v>0.58333333333333337</v>
      </c>
      <c r="O60" s="53">
        <f t="shared" si="167"/>
        <v>0.58333333333333337</v>
      </c>
      <c r="P60" s="53">
        <f t="shared" si="168"/>
        <v>0.58333333333333337</v>
      </c>
      <c r="Q60" s="53">
        <f t="shared" si="169"/>
        <v>0.54166666666666663</v>
      </c>
      <c r="R60" s="53">
        <f t="shared" si="170"/>
        <v>0.54166666666666663</v>
      </c>
      <c r="S60" s="53">
        <f t="shared" si="171"/>
        <v>0.54166666666666663</v>
      </c>
      <c r="U60" s="51" t="s">
        <v>3</v>
      </c>
      <c r="V60" s="53">
        <f t="shared" si="172"/>
        <v>0.41666666666666674</v>
      </c>
      <c r="W60" s="53">
        <f t="shared" si="173"/>
        <v>0.41666666666666674</v>
      </c>
      <c r="X60" s="53">
        <f t="shared" si="174"/>
        <v>0.41666666666666674</v>
      </c>
      <c r="Y60" s="53">
        <f t="shared" si="175"/>
        <v>0.41666666666666674</v>
      </c>
      <c r="Z60" s="53">
        <f t="shared" si="176"/>
        <v>0.375</v>
      </c>
      <c r="AA60" s="53">
        <f t="shared" si="177"/>
        <v>0.375</v>
      </c>
      <c r="AB60" s="53">
        <f t="shared" si="178"/>
        <v>0.375</v>
      </c>
      <c r="AD60" s="51" t="s">
        <v>3</v>
      </c>
      <c r="AE60" s="54">
        <f t="shared" si="179"/>
        <v>0</v>
      </c>
      <c r="AF60" s="54">
        <f t="shared" si="180"/>
        <v>0</v>
      </c>
      <c r="AG60" s="54">
        <f t="shared" si="181"/>
        <v>0</v>
      </c>
      <c r="AH60" s="54">
        <f t="shared" si="182"/>
        <v>0</v>
      </c>
      <c r="AI60" s="54">
        <f t="shared" si="183"/>
        <v>6.25E-2</v>
      </c>
      <c r="AJ60" s="54">
        <f t="shared" si="184"/>
        <v>8.3333333333333315E-2</v>
      </c>
      <c r="AK60" s="54">
        <f t="shared" si="185"/>
        <v>0.10416666666666669</v>
      </c>
      <c r="AM60" s="51" t="s">
        <v>3</v>
      </c>
      <c r="AN60" s="54">
        <f t="shared" si="186"/>
        <v>0.33333333333333331</v>
      </c>
      <c r="AO60" s="54">
        <f t="shared" si="187"/>
        <v>0.33333333333333331</v>
      </c>
      <c r="AP60" s="54">
        <f t="shared" si="188"/>
        <v>0.33333333333333331</v>
      </c>
      <c r="AQ60" s="54">
        <f t="shared" si="189"/>
        <v>0.33333333333333331</v>
      </c>
      <c r="AR60" s="54">
        <f t="shared" si="190"/>
        <v>0.27083333333333331</v>
      </c>
      <c r="AS60" s="54">
        <f t="shared" si="191"/>
        <v>0.25</v>
      </c>
      <c r="AT60" s="54">
        <f t="shared" ref="AT60:AT69" si="213">MAX($C60-AK60,0)</f>
        <v>0.22916666666666663</v>
      </c>
      <c r="AV60" s="51" t="s">
        <v>3</v>
      </c>
      <c r="AW60" s="55">
        <f t="shared" si="192"/>
        <v>8.333333333333337E-2</v>
      </c>
      <c r="AX60" s="55">
        <f t="shared" si="193"/>
        <v>6.2500000000000056E-2</v>
      </c>
      <c r="AY60" s="55">
        <f t="shared" si="194"/>
        <v>4.1666666666666685E-2</v>
      </c>
      <c r="AZ60" s="55">
        <f t="shared" si="195"/>
        <v>2.083333333333337E-2</v>
      </c>
      <c r="BA60" s="55">
        <f t="shared" si="196"/>
        <v>2.083333333333337E-2</v>
      </c>
      <c r="BB60" s="55">
        <f t="shared" si="197"/>
        <v>2.0833333333333315E-2</v>
      </c>
      <c r="BC60" s="55">
        <f t="shared" si="198"/>
        <v>2.083333333333337E-2</v>
      </c>
      <c r="BE60" s="51" t="s">
        <v>3</v>
      </c>
      <c r="BF60" s="56">
        <f t="shared" si="199"/>
        <v>68.965517241379317</v>
      </c>
      <c r="BG60" s="56">
        <f t="shared" si="200"/>
        <v>68.965517241379317</v>
      </c>
      <c r="BH60" s="56">
        <f t="shared" si="201"/>
        <v>68.965517241379317</v>
      </c>
      <c r="BI60" s="56">
        <f t="shared" si="202"/>
        <v>68.965517241379317</v>
      </c>
      <c r="BJ60" s="56">
        <f t="shared" si="203"/>
        <v>66.666666666666671</v>
      </c>
      <c r="BK60" s="56">
        <f t="shared" si="204"/>
        <v>66.666666666666671</v>
      </c>
      <c r="BL60" s="56">
        <f t="shared" si="205"/>
        <v>66.666666666666671</v>
      </c>
      <c r="BN60" s="51" t="s">
        <v>3</v>
      </c>
      <c r="BO60" s="57">
        <f t="shared" si="206"/>
        <v>0.33333333333333331</v>
      </c>
      <c r="BP60" s="57">
        <f t="shared" si="207"/>
        <v>0.16666666666666666</v>
      </c>
      <c r="BQ60" s="57">
        <f t="shared" si="208"/>
        <v>0.1111111111111111</v>
      </c>
      <c r="BR60" s="57">
        <f t="shared" si="209"/>
        <v>8.3333333333333329E-2</v>
      </c>
      <c r="BS60" s="57">
        <f t="shared" si="210"/>
        <v>5.4166666666666662E-2</v>
      </c>
      <c r="BT60" s="57">
        <f t="shared" si="211"/>
        <v>4.1666666666666664E-2</v>
      </c>
      <c r="BU60" s="57">
        <f t="shared" si="212"/>
        <v>3.2738095238095233E-2</v>
      </c>
    </row>
    <row r="61" spans="2:73" x14ac:dyDescent="0.25">
      <c r="B61" s="51" t="s">
        <v>4</v>
      </c>
      <c r="C61" s="52">
        <v>0.375</v>
      </c>
      <c r="D61" s="53">
        <v>0.5</v>
      </c>
      <c r="E61" s="53">
        <v>0.5</v>
      </c>
      <c r="F61" s="53">
        <v>0.5</v>
      </c>
      <c r="G61" s="53">
        <v>0.5</v>
      </c>
      <c r="H61" s="53">
        <v>0.47916666666666669</v>
      </c>
      <c r="I61" s="53">
        <v>0.45833333333333331</v>
      </c>
      <c r="J61" s="53">
        <v>0.4375</v>
      </c>
      <c r="L61" s="51" t="s">
        <v>4</v>
      </c>
      <c r="M61" s="53">
        <f t="shared" si="165"/>
        <v>0.66666666666666663</v>
      </c>
      <c r="N61" s="53">
        <f t="shared" si="166"/>
        <v>0.66666666666666663</v>
      </c>
      <c r="O61" s="53">
        <f t="shared" si="167"/>
        <v>0.66666666666666663</v>
      </c>
      <c r="P61" s="53">
        <f t="shared" si="168"/>
        <v>0.66666666666666663</v>
      </c>
      <c r="Q61" s="53">
        <f t="shared" si="169"/>
        <v>0.64583333333333337</v>
      </c>
      <c r="R61" s="53">
        <f t="shared" si="170"/>
        <v>0.625</v>
      </c>
      <c r="S61" s="53">
        <f t="shared" si="171"/>
        <v>0.60416666666666663</v>
      </c>
      <c r="U61" s="51" t="s">
        <v>4</v>
      </c>
      <c r="V61" s="53">
        <f t="shared" si="172"/>
        <v>0.5</v>
      </c>
      <c r="W61" s="53">
        <f t="shared" si="173"/>
        <v>0.5</v>
      </c>
      <c r="X61" s="53">
        <f t="shared" si="174"/>
        <v>0.5</v>
      </c>
      <c r="Y61" s="53">
        <f t="shared" si="175"/>
        <v>0.5</v>
      </c>
      <c r="Z61" s="53">
        <f t="shared" si="176"/>
        <v>0.47916666666666674</v>
      </c>
      <c r="AA61" s="53">
        <f t="shared" si="177"/>
        <v>0.45833333333333337</v>
      </c>
      <c r="AB61" s="53">
        <f t="shared" si="178"/>
        <v>0.4375</v>
      </c>
      <c r="AD61" s="51" t="s">
        <v>4</v>
      </c>
      <c r="AE61" s="54">
        <f t="shared" si="179"/>
        <v>0</v>
      </c>
      <c r="AF61" s="54">
        <f t="shared" si="180"/>
        <v>0</v>
      </c>
      <c r="AG61" s="54">
        <f t="shared" si="181"/>
        <v>0</v>
      </c>
      <c r="AH61" s="54">
        <f t="shared" si="182"/>
        <v>0</v>
      </c>
      <c r="AI61" s="54">
        <f t="shared" si="183"/>
        <v>0</v>
      </c>
      <c r="AJ61" s="54">
        <f t="shared" si="184"/>
        <v>4.1666666666666685E-2</v>
      </c>
      <c r="AK61" s="54">
        <f t="shared" si="185"/>
        <v>8.3333333333333426E-2</v>
      </c>
      <c r="AM61" s="51" t="s">
        <v>4</v>
      </c>
      <c r="AN61" s="54">
        <f t="shared" si="186"/>
        <v>0.375</v>
      </c>
      <c r="AO61" s="54">
        <f t="shared" si="187"/>
        <v>0.375</v>
      </c>
      <c r="AP61" s="54">
        <f t="shared" si="188"/>
        <v>0.375</v>
      </c>
      <c r="AQ61" s="54">
        <f t="shared" si="189"/>
        <v>0.375</v>
      </c>
      <c r="AR61" s="54">
        <f t="shared" si="190"/>
        <v>0.375</v>
      </c>
      <c r="AS61" s="54">
        <f t="shared" si="191"/>
        <v>0.33333333333333331</v>
      </c>
      <c r="AT61" s="54">
        <f t="shared" si="213"/>
        <v>0.29166666666666657</v>
      </c>
      <c r="AV61" s="51" t="s">
        <v>4</v>
      </c>
      <c r="AW61" s="55">
        <f t="shared" si="192"/>
        <v>0.125</v>
      </c>
      <c r="AX61" s="55">
        <f t="shared" si="193"/>
        <v>0.10416666666666669</v>
      </c>
      <c r="AY61" s="55">
        <f t="shared" si="194"/>
        <v>8.3333333333333315E-2</v>
      </c>
      <c r="AZ61" s="55">
        <f t="shared" si="195"/>
        <v>6.25E-2</v>
      </c>
      <c r="BA61" s="55">
        <f t="shared" si="196"/>
        <v>2.0833333333333426E-2</v>
      </c>
      <c r="BB61" s="55">
        <f t="shared" si="197"/>
        <v>2.0833333333333315E-2</v>
      </c>
      <c r="BC61" s="55">
        <f t="shared" si="198"/>
        <v>2.083333333333337E-2</v>
      </c>
      <c r="BE61" s="51" t="s">
        <v>4</v>
      </c>
      <c r="BF61" s="56">
        <f t="shared" si="199"/>
        <v>72.727272727272734</v>
      </c>
      <c r="BG61" s="56">
        <f t="shared" si="200"/>
        <v>72.727272727272734</v>
      </c>
      <c r="BH61" s="56">
        <f t="shared" si="201"/>
        <v>72.727272727272734</v>
      </c>
      <c r="BI61" s="56">
        <f t="shared" si="202"/>
        <v>72.727272727272734</v>
      </c>
      <c r="BJ61" s="56">
        <f t="shared" si="203"/>
        <v>71.875</v>
      </c>
      <c r="BK61" s="56">
        <f t="shared" si="204"/>
        <v>70.967741935483872</v>
      </c>
      <c r="BL61" s="56">
        <f t="shared" si="205"/>
        <v>70</v>
      </c>
      <c r="BN61" s="51" t="s">
        <v>4</v>
      </c>
      <c r="BO61" s="57">
        <f t="shared" si="206"/>
        <v>0.375</v>
      </c>
      <c r="BP61" s="57">
        <f t="shared" si="207"/>
        <v>0.1875</v>
      </c>
      <c r="BQ61" s="57">
        <f t="shared" si="208"/>
        <v>0.125</v>
      </c>
      <c r="BR61" s="57">
        <f t="shared" si="209"/>
        <v>9.375E-2</v>
      </c>
      <c r="BS61" s="57">
        <f t="shared" si="210"/>
        <v>7.4999999999999997E-2</v>
      </c>
      <c r="BT61" s="57">
        <f t="shared" si="211"/>
        <v>5.5555555555555552E-2</v>
      </c>
      <c r="BU61" s="57">
        <f t="shared" si="212"/>
        <v>4.166666666666665E-2</v>
      </c>
    </row>
    <row r="62" spans="2:73" x14ac:dyDescent="0.25">
      <c r="B62" s="51" t="s">
        <v>5</v>
      </c>
      <c r="C62" s="52">
        <v>0.375</v>
      </c>
      <c r="D62" s="53">
        <v>0.54166666666666663</v>
      </c>
      <c r="E62" s="53">
        <v>0.54166666666666663</v>
      </c>
      <c r="F62" s="53">
        <v>0.5</v>
      </c>
      <c r="G62" s="53">
        <v>0.5</v>
      </c>
      <c r="H62" s="53">
        <v>0.47916666666666669</v>
      </c>
      <c r="I62" s="53">
        <v>0.45833333333333331</v>
      </c>
      <c r="J62" s="53">
        <v>0.4375</v>
      </c>
      <c r="L62" s="51" t="s">
        <v>5</v>
      </c>
      <c r="M62" s="53">
        <f t="shared" si="165"/>
        <v>0.66666666666666663</v>
      </c>
      <c r="N62" s="53">
        <f t="shared" si="166"/>
        <v>0.66666666666666663</v>
      </c>
      <c r="O62" s="53">
        <f t="shared" si="167"/>
        <v>0.66666666666666663</v>
      </c>
      <c r="P62" s="53">
        <f t="shared" si="168"/>
        <v>0.66666666666666663</v>
      </c>
      <c r="Q62" s="53">
        <f t="shared" si="169"/>
        <v>0.64583333333333337</v>
      </c>
      <c r="R62" s="53">
        <f t="shared" si="170"/>
        <v>0.625</v>
      </c>
      <c r="S62" s="53">
        <f t="shared" si="171"/>
        <v>0.60416666666666663</v>
      </c>
      <c r="U62" s="51" t="s">
        <v>5</v>
      </c>
      <c r="V62" s="53">
        <f t="shared" si="172"/>
        <v>0.5</v>
      </c>
      <c r="W62" s="53">
        <f t="shared" si="173"/>
        <v>0.5</v>
      </c>
      <c r="X62" s="53">
        <f t="shared" si="174"/>
        <v>0.5</v>
      </c>
      <c r="Y62" s="53">
        <f t="shared" si="175"/>
        <v>0.5</v>
      </c>
      <c r="Z62" s="53">
        <f t="shared" si="176"/>
        <v>0.47916666666666674</v>
      </c>
      <c r="AA62" s="53">
        <f t="shared" si="177"/>
        <v>0.45833333333333337</v>
      </c>
      <c r="AB62" s="53">
        <f t="shared" si="178"/>
        <v>0.4375</v>
      </c>
      <c r="AD62" s="51" t="s">
        <v>5</v>
      </c>
      <c r="AE62" s="54">
        <f t="shared" si="179"/>
        <v>0</v>
      </c>
      <c r="AF62" s="54">
        <f t="shared" si="180"/>
        <v>0</v>
      </c>
      <c r="AG62" s="54">
        <f t="shared" si="181"/>
        <v>0</v>
      </c>
      <c r="AH62" s="54">
        <f t="shared" si="182"/>
        <v>0</v>
      </c>
      <c r="AI62" s="54">
        <f t="shared" si="183"/>
        <v>0</v>
      </c>
      <c r="AJ62" s="54">
        <f t="shared" si="184"/>
        <v>4.1666666666666685E-2</v>
      </c>
      <c r="AK62" s="54">
        <f t="shared" si="185"/>
        <v>8.3333333333333426E-2</v>
      </c>
      <c r="AM62" s="51" t="s">
        <v>5</v>
      </c>
      <c r="AN62" s="54">
        <f t="shared" si="186"/>
        <v>0.375</v>
      </c>
      <c r="AO62" s="54">
        <f t="shared" si="187"/>
        <v>0.375</v>
      </c>
      <c r="AP62" s="54">
        <f t="shared" si="188"/>
        <v>0.375</v>
      </c>
      <c r="AQ62" s="54">
        <f t="shared" si="189"/>
        <v>0.375</v>
      </c>
      <c r="AR62" s="54">
        <f t="shared" si="190"/>
        <v>0.375</v>
      </c>
      <c r="AS62" s="54">
        <f t="shared" si="191"/>
        <v>0.33333333333333331</v>
      </c>
      <c r="AT62" s="54">
        <f t="shared" si="213"/>
        <v>0.29166666666666657</v>
      </c>
      <c r="AV62" s="51" t="s">
        <v>5</v>
      </c>
      <c r="AW62" s="55">
        <f t="shared" si="192"/>
        <v>0.125</v>
      </c>
      <c r="AX62" s="55">
        <f t="shared" si="193"/>
        <v>0.10416666666666669</v>
      </c>
      <c r="AY62" s="55">
        <f t="shared" si="194"/>
        <v>8.3333333333333315E-2</v>
      </c>
      <c r="AZ62" s="55">
        <f t="shared" si="195"/>
        <v>6.25E-2</v>
      </c>
      <c r="BA62" s="55">
        <f t="shared" si="196"/>
        <v>2.0833333333333426E-2</v>
      </c>
      <c r="BB62" s="55">
        <f t="shared" si="197"/>
        <v>2.0833333333333315E-2</v>
      </c>
      <c r="BC62" s="55">
        <f t="shared" si="198"/>
        <v>2.083333333333337E-2</v>
      </c>
      <c r="BE62" s="51" t="s">
        <v>5</v>
      </c>
      <c r="BF62" s="56">
        <f t="shared" si="199"/>
        <v>72.727272727272734</v>
      </c>
      <c r="BG62" s="56">
        <f t="shared" si="200"/>
        <v>72.727272727272734</v>
      </c>
      <c r="BH62" s="56">
        <f t="shared" si="201"/>
        <v>72.727272727272734</v>
      </c>
      <c r="BI62" s="56">
        <f t="shared" si="202"/>
        <v>72.727272727272734</v>
      </c>
      <c r="BJ62" s="56">
        <f t="shared" si="203"/>
        <v>71.875</v>
      </c>
      <c r="BK62" s="56">
        <f t="shared" si="204"/>
        <v>70.967741935483872</v>
      </c>
      <c r="BL62" s="56">
        <f t="shared" si="205"/>
        <v>70</v>
      </c>
      <c r="BN62" s="51" t="s">
        <v>5</v>
      </c>
      <c r="BO62" s="57">
        <f t="shared" si="206"/>
        <v>0.375</v>
      </c>
      <c r="BP62" s="57">
        <f t="shared" si="207"/>
        <v>0.1875</v>
      </c>
      <c r="BQ62" s="57">
        <f t="shared" si="208"/>
        <v>0.125</v>
      </c>
      <c r="BR62" s="57">
        <f t="shared" si="209"/>
        <v>9.375E-2</v>
      </c>
      <c r="BS62" s="57">
        <f t="shared" si="210"/>
        <v>7.4999999999999997E-2</v>
      </c>
      <c r="BT62" s="57">
        <f t="shared" si="211"/>
        <v>5.5555555555555552E-2</v>
      </c>
      <c r="BU62" s="57">
        <f t="shared" si="212"/>
        <v>4.166666666666665E-2</v>
      </c>
    </row>
    <row r="63" spans="2:73" x14ac:dyDescent="0.25">
      <c r="B63" s="51" t="s">
        <v>6</v>
      </c>
      <c r="C63" s="52">
        <v>0.375</v>
      </c>
      <c r="D63" s="53">
        <v>0.58333333333333337</v>
      </c>
      <c r="E63" s="53">
        <v>0.58333333333333337</v>
      </c>
      <c r="F63" s="53">
        <v>0.54166666666666663</v>
      </c>
      <c r="G63" s="53">
        <v>0.54166666666666663</v>
      </c>
      <c r="H63" s="53">
        <v>0.52083333333333337</v>
      </c>
      <c r="I63" s="53">
        <v>0.5</v>
      </c>
      <c r="J63" s="53">
        <v>0.47916666666666669</v>
      </c>
      <c r="L63" s="51" t="s">
        <v>6</v>
      </c>
      <c r="M63" s="53">
        <f t="shared" si="165"/>
        <v>0.66666666666666663</v>
      </c>
      <c r="N63" s="53">
        <f t="shared" si="166"/>
        <v>0.66666666666666663</v>
      </c>
      <c r="O63" s="53">
        <f t="shared" si="167"/>
        <v>0.66666666666666663</v>
      </c>
      <c r="P63" s="53">
        <f t="shared" si="168"/>
        <v>0.66666666666666663</v>
      </c>
      <c r="Q63" s="53">
        <f t="shared" si="169"/>
        <v>0.66666666666666663</v>
      </c>
      <c r="R63" s="53">
        <f t="shared" si="170"/>
        <v>0.66666666666666663</v>
      </c>
      <c r="S63" s="53">
        <f t="shared" si="171"/>
        <v>0.64583333333333337</v>
      </c>
      <c r="U63" s="51" t="s">
        <v>6</v>
      </c>
      <c r="V63" s="53">
        <f t="shared" si="172"/>
        <v>0.5</v>
      </c>
      <c r="W63" s="53">
        <f t="shared" si="173"/>
        <v>0.5</v>
      </c>
      <c r="X63" s="53">
        <f t="shared" si="174"/>
        <v>0.5</v>
      </c>
      <c r="Y63" s="53">
        <f t="shared" si="175"/>
        <v>0.5</v>
      </c>
      <c r="Z63" s="53">
        <f t="shared" si="176"/>
        <v>0.5</v>
      </c>
      <c r="AA63" s="53">
        <f t="shared" si="177"/>
        <v>0.5</v>
      </c>
      <c r="AB63" s="53">
        <f t="shared" si="178"/>
        <v>0.47916666666666674</v>
      </c>
      <c r="AD63" s="51" t="s">
        <v>6</v>
      </c>
      <c r="AE63" s="54">
        <f t="shared" si="179"/>
        <v>0</v>
      </c>
      <c r="AF63" s="54">
        <f t="shared" si="180"/>
        <v>0</v>
      </c>
      <c r="AG63" s="54">
        <f t="shared" si="181"/>
        <v>0</v>
      </c>
      <c r="AH63" s="54">
        <f t="shared" si="182"/>
        <v>0</v>
      </c>
      <c r="AI63" s="54">
        <f t="shared" si="183"/>
        <v>0</v>
      </c>
      <c r="AJ63" s="54">
        <f t="shared" si="184"/>
        <v>0</v>
      </c>
      <c r="AK63" s="54">
        <f t="shared" si="185"/>
        <v>4.166666666666663E-2</v>
      </c>
      <c r="AM63" s="51" t="s">
        <v>6</v>
      </c>
      <c r="AN63" s="54">
        <f t="shared" si="186"/>
        <v>0.375</v>
      </c>
      <c r="AO63" s="54">
        <f t="shared" si="187"/>
        <v>0.375</v>
      </c>
      <c r="AP63" s="54">
        <f t="shared" si="188"/>
        <v>0.375</v>
      </c>
      <c r="AQ63" s="54">
        <f t="shared" si="189"/>
        <v>0.375</v>
      </c>
      <c r="AR63" s="54">
        <f t="shared" si="190"/>
        <v>0.375</v>
      </c>
      <c r="AS63" s="54">
        <f t="shared" si="191"/>
        <v>0.375</v>
      </c>
      <c r="AT63" s="54">
        <f t="shared" si="213"/>
        <v>0.33333333333333337</v>
      </c>
      <c r="AV63" s="51" t="s">
        <v>6</v>
      </c>
      <c r="AW63" s="55">
        <f t="shared" si="192"/>
        <v>0.125</v>
      </c>
      <c r="AX63" s="55">
        <f t="shared" si="193"/>
        <v>0.10416666666666669</v>
      </c>
      <c r="AY63" s="55">
        <f t="shared" si="194"/>
        <v>8.3333333333333315E-2</v>
      </c>
      <c r="AZ63" s="55">
        <f t="shared" si="195"/>
        <v>6.25E-2</v>
      </c>
      <c r="BA63" s="55">
        <f t="shared" si="196"/>
        <v>4.1666666666666685E-2</v>
      </c>
      <c r="BB63" s="55">
        <f t="shared" si="197"/>
        <v>2.083333333333337E-2</v>
      </c>
      <c r="BC63" s="55">
        <f t="shared" si="198"/>
        <v>2.083333333333337E-2</v>
      </c>
      <c r="BE63" s="51" t="s">
        <v>6</v>
      </c>
      <c r="BF63" s="56">
        <f t="shared" si="199"/>
        <v>72.727272727272734</v>
      </c>
      <c r="BG63" s="56">
        <f t="shared" si="200"/>
        <v>72.727272727272734</v>
      </c>
      <c r="BH63" s="56">
        <f t="shared" si="201"/>
        <v>72.727272727272734</v>
      </c>
      <c r="BI63" s="56">
        <f t="shared" si="202"/>
        <v>72.727272727272734</v>
      </c>
      <c r="BJ63" s="56">
        <f t="shared" si="203"/>
        <v>72.727272727272734</v>
      </c>
      <c r="BK63" s="56">
        <f t="shared" si="204"/>
        <v>72.727272727272734</v>
      </c>
      <c r="BL63" s="56">
        <f t="shared" si="205"/>
        <v>71.875</v>
      </c>
      <c r="BN63" s="51" t="s">
        <v>6</v>
      </c>
      <c r="BO63" s="57">
        <f t="shared" si="206"/>
        <v>0.375</v>
      </c>
      <c r="BP63" s="57">
        <f t="shared" si="207"/>
        <v>0.1875</v>
      </c>
      <c r="BQ63" s="57">
        <f t="shared" si="208"/>
        <v>0.125</v>
      </c>
      <c r="BR63" s="57">
        <f t="shared" si="209"/>
        <v>9.375E-2</v>
      </c>
      <c r="BS63" s="57">
        <f t="shared" si="210"/>
        <v>7.4999999999999997E-2</v>
      </c>
      <c r="BT63" s="57">
        <f t="shared" si="211"/>
        <v>6.25E-2</v>
      </c>
      <c r="BU63" s="57">
        <f t="shared" si="212"/>
        <v>4.7619047619047623E-2</v>
      </c>
    </row>
    <row r="64" spans="2:73" x14ac:dyDescent="0.25">
      <c r="B64" s="51" t="s">
        <v>7</v>
      </c>
      <c r="C64" s="52">
        <v>0.375</v>
      </c>
      <c r="D64" s="53">
        <v>0.54166666666666663</v>
      </c>
      <c r="E64" s="53">
        <v>0.54166666666666663</v>
      </c>
      <c r="F64" s="53">
        <v>0.54166666666666663</v>
      </c>
      <c r="G64" s="53">
        <v>0.54166666666666663</v>
      </c>
      <c r="H64" s="53">
        <v>0.52083333333333337</v>
      </c>
      <c r="I64" s="53">
        <v>0.5</v>
      </c>
      <c r="J64" s="53">
        <v>0.47916666666666669</v>
      </c>
      <c r="L64" s="51" t="s">
        <v>7</v>
      </c>
      <c r="M64" s="53">
        <f t="shared" si="165"/>
        <v>0.66666666666666663</v>
      </c>
      <c r="N64" s="53">
        <f t="shared" si="166"/>
        <v>0.66666666666666663</v>
      </c>
      <c r="O64" s="53">
        <f t="shared" si="167"/>
        <v>0.66666666666666663</v>
      </c>
      <c r="P64" s="53">
        <f t="shared" si="168"/>
        <v>0.66666666666666663</v>
      </c>
      <c r="Q64" s="53">
        <f t="shared" si="169"/>
        <v>0.66666666666666663</v>
      </c>
      <c r="R64" s="53">
        <f t="shared" si="170"/>
        <v>0.66666666666666663</v>
      </c>
      <c r="S64" s="53">
        <f t="shared" si="171"/>
        <v>0.64583333333333337</v>
      </c>
      <c r="U64" s="51" t="s">
        <v>7</v>
      </c>
      <c r="V64" s="53">
        <f t="shared" si="172"/>
        <v>0.5</v>
      </c>
      <c r="W64" s="53">
        <f t="shared" si="173"/>
        <v>0.5</v>
      </c>
      <c r="X64" s="53">
        <f t="shared" si="174"/>
        <v>0.5</v>
      </c>
      <c r="Y64" s="53">
        <f t="shared" si="175"/>
        <v>0.5</v>
      </c>
      <c r="Z64" s="53">
        <f t="shared" si="176"/>
        <v>0.5</v>
      </c>
      <c r="AA64" s="53">
        <f t="shared" si="177"/>
        <v>0.5</v>
      </c>
      <c r="AB64" s="53">
        <f t="shared" si="178"/>
        <v>0.47916666666666674</v>
      </c>
      <c r="AD64" s="51" t="s">
        <v>7</v>
      </c>
      <c r="AE64" s="54">
        <f t="shared" si="179"/>
        <v>0</v>
      </c>
      <c r="AF64" s="54">
        <f t="shared" si="180"/>
        <v>0</v>
      </c>
      <c r="AG64" s="54">
        <f t="shared" si="181"/>
        <v>0</v>
      </c>
      <c r="AH64" s="54">
        <f t="shared" si="182"/>
        <v>0</v>
      </c>
      <c r="AI64" s="54">
        <f t="shared" si="183"/>
        <v>0</v>
      </c>
      <c r="AJ64" s="54">
        <f t="shared" si="184"/>
        <v>0</v>
      </c>
      <c r="AK64" s="54">
        <f t="shared" si="185"/>
        <v>4.166666666666663E-2</v>
      </c>
      <c r="AM64" s="51" t="s">
        <v>7</v>
      </c>
      <c r="AN64" s="54">
        <f t="shared" si="186"/>
        <v>0.375</v>
      </c>
      <c r="AO64" s="54">
        <f t="shared" si="187"/>
        <v>0.375</v>
      </c>
      <c r="AP64" s="54">
        <f t="shared" si="188"/>
        <v>0.375</v>
      </c>
      <c r="AQ64" s="54">
        <f t="shared" si="189"/>
        <v>0.375</v>
      </c>
      <c r="AR64" s="54">
        <f t="shared" si="190"/>
        <v>0.375</v>
      </c>
      <c r="AS64" s="54">
        <f t="shared" si="191"/>
        <v>0.375</v>
      </c>
      <c r="AT64" s="54">
        <f t="shared" si="213"/>
        <v>0.33333333333333337</v>
      </c>
      <c r="AV64" s="51" t="s">
        <v>7</v>
      </c>
      <c r="AW64" s="55">
        <f t="shared" si="192"/>
        <v>0.125</v>
      </c>
      <c r="AX64" s="55">
        <f t="shared" si="193"/>
        <v>0.10416666666666669</v>
      </c>
      <c r="AY64" s="55">
        <f t="shared" si="194"/>
        <v>8.3333333333333315E-2</v>
      </c>
      <c r="AZ64" s="55">
        <f t="shared" si="195"/>
        <v>6.25E-2</v>
      </c>
      <c r="BA64" s="55">
        <f t="shared" si="196"/>
        <v>4.1666666666666685E-2</v>
      </c>
      <c r="BB64" s="55">
        <f t="shared" si="197"/>
        <v>2.083333333333337E-2</v>
      </c>
      <c r="BC64" s="55">
        <f t="shared" si="198"/>
        <v>2.083333333333337E-2</v>
      </c>
      <c r="BE64" s="51" t="s">
        <v>7</v>
      </c>
      <c r="BF64" s="56">
        <f t="shared" si="199"/>
        <v>72.727272727272734</v>
      </c>
      <c r="BG64" s="56">
        <f t="shared" si="200"/>
        <v>72.727272727272734</v>
      </c>
      <c r="BH64" s="56">
        <f t="shared" si="201"/>
        <v>72.727272727272734</v>
      </c>
      <c r="BI64" s="56">
        <f t="shared" si="202"/>
        <v>72.727272727272734</v>
      </c>
      <c r="BJ64" s="56">
        <f t="shared" si="203"/>
        <v>72.727272727272734</v>
      </c>
      <c r="BK64" s="56">
        <f t="shared" si="204"/>
        <v>72.727272727272734</v>
      </c>
      <c r="BL64" s="56">
        <f t="shared" si="205"/>
        <v>71.875</v>
      </c>
      <c r="BN64" s="51" t="s">
        <v>7</v>
      </c>
      <c r="BO64" s="57">
        <f t="shared" si="206"/>
        <v>0.375</v>
      </c>
      <c r="BP64" s="57">
        <f t="shared" si="207"/>
        <v>0.1875</v>
      </c>
      <c r="BQ64" s="57">
        <f t="shared" si="208"/>
        <v>0.125</v>
      </c>
      <c r="BR64" s="57">
        <f t="shared" si="209"/>
        <v>9.375E-2</v>
      </c>
      <c r="BS64" s="57">
        <f t="shared" si="210"/>
        <v>7.4999999999999997E-2</v>
      </c>
      <c r="BT64" s="57">
        <f t="shared" si="211"/>
        <v>6.25E-2</v>
      </c>
      <c r="BU64" s="57">
        <f t="shared" si="212"/>
        <v>4.7619047619047623E-2</v>
      </c>
    </row>
    <row r="65" spans="2:73" x14ac:dyDescent="0.25">
      <c r="B65" s="51" t="s">
        <v>8</v>
      </c>
      <c r="C65" s="52">
        <v>0.375</v>
      </c>
      <c r="D65" s="53">
        <v>0.5</v>
      </c>
      <c r="E65" s="53">
        <v>0.5</v>
      </c>
      <c r="F65" s="53">
        <v>0.5</v>
      </c>
      <c r="G65" s="53">
        <v>0.5</v>
      </c>
      <c r="H65" s="53">
        <v>0.47916666666666669</v>
      </c>
      <c r="I65" s="53">
        <v>0.45833333333333331</v>
      </c>
      <c r="J65" s="53">
        <v>0.4375</v>
      </c>
      <c r="L65" s="51" t="s">
        <v>8</v>
      </c>
      <c r="M65" s="53">
        <f t="shared" si="165"/>
        <v>0.66666666666666663</v>
      </c>
      <c r="N65" s="53">
        <f t="shared" si="166"/>
        <v>0.66666666666666663</v>
      </c>
      <c r="O65" s="53">
        <f t="shared" si="167"/>
        <v>0.66666666666666663</v>
      </c>
      <c r="P65" s="53">
        <f t="shared" si="168"/>
        <v>0.66666666666666663</v>
      </c>
      <c r="Q65" s="53">
        <f t="shared" si="169"/>
        <v>0.64583333333333337</v>
      </c>
      <c r="R65" s="53">
        <f t="shared" si="170"/>
        <v>0.625</v>
      </c>
      <c r="S65" s="53">
        <f t="shared" si="171"/>
        <v>0.60416666666666663</v>
      </c>
      <c r="U65" s="51" t="s">
        <v>8</v>
      </c>
      <c r="V65" s="53">
        <f t="shared" si="172"/>
        <v>0.5</v>
      </c>
      <c r="W65" s="53">
        <f t="shared" si="173"/>
        <v>0.5</v>
      </c>
      <c r="X65" s="53">
        <f t="shared" si="174"/>
        <v>0.5</v>
      </c>
      <c r="Y65" s="53">
        <f t="shared" si="175"/>
        <v>0.5</v>
      </c>
      <c r="Z65" s="53">
        <f t="shared" si="176"/>
        <v>0.47916666666666674</v>
      </c>
      <c r="AA65" s="53">
        <f t="shared" si="177"/>
        <v>0.45833333333333337</v>
      </c>
      <c r="AB65" s="53">
        <f t="shared" si="178"/>
        <v>0.4375</v>
      </c>
      <c r="AD65" s="51" t="s">
        <v>8</v>
      </c>
      <c r="AE65" s="54">
        <f t="shared" si="179"/>
        <v>0</v>
      </c>
      <c r="AF65" s="54">
        <f t="shared" si="180"/>
        <v>0</v>
      </c>
      <c r="AG65" s="54">
        <f t="shared" si="181"/>
        <v>0</v>
      </c>
      <c r="AH65" s="54">
        <f t="shared" si="182"/>
        <v>0</v>
      </c>
      <c r="AI65" s="54">
        <f t="shared" si="183"/>
        <v>0</v>
      </c>
      <c r="AJ65" s="54">
        <f t="shared" si="184"/>
        <v>4.1666666666666685E-2</v>
      </c>
      <c r="AK65" s="54">
        <f t="shared" si="185"/>
        <v>8.3333333333333426E-2</v>
      </c>
      <c r="AM65" s="51" t="s">
        <v>8</v>
      </c>
      <c r="AN65" s="54">
        <f t="shared" si="186"/>
        <v>0.375</v>
      </c>
      <c r="AO65" s="54">
        <f t="shared" si="187"/>
        <v>0.375</v>
      </c>
      <c r="AP65" s="54">
        <f t="shared" si="188"/>
        <v>0.375</v>
      </c>
      <c r="AQ65" s="54">
        <f t="shared" si="189"/>
        <v>0.375</v>
      </c>
      <c r="AR65" s="54">
        <f t="shared" si="190"/>
        <v>0.375</v>
      </c>
      <c r="AS65" s="54">
        <f t="shared" si="191"/>
        <v>0.33333333333333331</v>
      </c>
      <c r="AT65" s="54">
        <f t="shared" si="213"/>
        <v>0.29166666666666657</v>
      </c>
      <c r="AV65" s="51" t="s">
        <v>8</v>
      </c>
      <c r="AW65" s="55">
        <f t="shared" si="192"/>
        <v>0.125</v>
      </c>
      <c r="AX65" s="55">
        <f t="shared" si="193"/>
        <v>0.10416666666666669</v>
      </c>
      <c r="AY65" s="55">
        <f t="shared" si="194"/>
        <v>8.3333333333333315E-2</v>
      </c>
      <c r="AZ65" s="55">
        <f t="shared" si="195"/>
        <v>6.25E-2</v>
      </c>
      <c r="BA65" s="55">
        <f t="shared" si="196"/>
        <v>2.0833333333333426E-2</v>
      </c>
      <c r="BB65" s="55">
        <f t="shared" si="197"/>
        <v>2.0833333333333315E-2</v>
      </c>
      <c r="BC65" s="55">
        <f t="shared" si="198"/>
        <v>2.083333333333337E-2</v>
      </c>
      <c r="BE65" s="51" t="s">
        <v>8</v>
      </c>
      <c r="BF65" s="56">
        <f t="shared" si="199"/>
        <v>72.727272727272734</v>
      </c>
      <c r="BG65" s="56">
        <f t="shared" si="200"/>
        <v>72.727272727272734</v>
      </c>
      <c r="BH65" s="56">
        <f t="shared" si="201"/>
        <v>72.727272727272734</v>
      </c>
      <c r="BI65" s="56">
        <f t="shared" si="202"/>
        <v>72.727272727272734</v>
      </c>
      <c r="BJ65" s="56">
        <f t="shared" si="203"/>
        <v>71.875</v>
      </c>
      <c r="BK65" s="56">
        <f t="shared" si="204"/>
        <v>70.967741935483872</v>
      </c>
      <c r="BL65" s="56">
        <f t="shared" si="205"/>
        <v>70</v>
      </c>
      <c r="BN65" s="51" t="s">
        <v>8</v>
      </c>
      <c r="BO65" s="57">
        <f t="shared" si="206"/>
        <v>0.375</v>
      </c>
      <c r="BP65" s="57">
        <f t="shared" si="207"/>
        <v>0.1875</v>
      </c>
      <c r="BQ65" s="57">
        <f t="shared" si="208"/>
        <v>0.125</v>
      </c>
      <c r="BR65" s="57">
        <f t="shared" si="209"/>
        <v>9.375E-2</v>
      </c>
      <c r="BS65" s="57">
        <f t="shared" si="210"/>
        <v>7.4999999999999997E-2</v>
      </c>
      <c r="BT65" s="57">
        <f t="shared" si="211"/>
        <v>5.5555555555555552E-2</v>
      </c>
      <c r="BU65" s="57">
        <f t="shared" si="212"/>
        <v>4.166666666666665E-2</v>
      </c>
    </row>
    <row r="66" spans="2:73" x14ac:dyDescent="0.25">
      <c r="B66" s="51" t="s">
        <v>9</v>
      </c>
      <c r="C66" s="52">
        <v>0.375</v>
      </c>
      <c r="D66" s="53">
        <v>0.5</v>
      </c>
      <c r="E66" s="53">
        <v>0.5</v>
      </c>
      <c r="F66" s="53">
        <v>0.45833333333333331</v>
      </c>
      <c r="G66" s="53">
        <v>0.45833333333333331</v>
      </c>
      <c r="H66" s="53">
        <v>0.41666666666666669</v>
      </c>
      <c r="I66" s="53">
        <v>0.375</v>
      </c>
      <c r="J66" s="53">
        <v>0.375</v>
      </c>
      <c r="L66" s="51" t="s">
        <v>9</v>
      </c>
      <c r="M66" s="53">
        <f t="shared" si="165"/>
        <v>0.66666666666666663</v>
      </c>
      <c r="N66" s="53">
        <f t="shared" si="166"/>
        <v>0.66666666666666663</v>
      </c>
      <c r="O66" s="53">
        <f t="shared" si="167"/>
        <v>0.625</v>
      </c>
      <c r="P66" s="53">
        <f t="shared" si="168"/>
        <v>0.625</v>
      </c>
      <c r="Q66" s="53">
        <f t="shared" si="169"/>
        <v>0.58333333333333337</v>
      </c>
      <c r="R66" s="53">
        <f t="shared" si="170"/>
        <v>0.54166666666666663</v>
      </c>
      <c r="S66" s="53">
        <f t="shared" si="171"/>
        <v>0.54166666666666663</v>
      </c>
      <c r="U66" s="51" t="s">
        <v>9</v>
      </c>
      <c r="V66" s="53">
        <f t="shared" si="172"/>
        <v>0.5</v>
      </c>
      <c r="W66" s="53">
        <f t="shared" si="173"/>
        <v>0.5</v>
      </c>
      <c r="X66" s="53">
        <f t="shared" si="174"/>
        <v>0.45833333333333337</v>
      </c>
      <c r="Y66" s="53">
        <f t="shared" si="175"/>
        <v>0.45833333333333337</v>
      </c>
      <c r="Z66" s="53">
        <f t="shared" si="176"/>
        <v>0.41666666666666674</v>
      </c>
      <c r="AA66" s="53">
        <f t="shared" si="177"/>
        <v>0.375</v>
      </c>
      <c r="AB66" s="53">
        <f t="shared" si="178"/>
        <v>0.375</v>
      </c>
      <c r="AD66" s="51" t="s">
        <v>9</v>
      </c>
      <c r="AE66" s="54">
        <f t="shared" si="179"/>
        <v>0</v>
      </c>
      <c r="AF66" s="54">
        <f t="shared" si="180"/>
        <v>0</v>
      </c>
      <c r="AG66" s="54">
        <f t="shared" si="181"/>
        <v>0</v>
      </c>
      <c r="AH66" s="54">
        <f t="shared" si="182"/>
        <v>0</v>
      </c>
      <c r="AI66" s="54">
        <f t="shared" si="183"/>
        <v>6.2499999999999944E-2</v>
      </c>
      <c r="AJ66" s="54">
        <f t="shared" si="184"/>
        <v>0.12500000000000006</v>
      </c>
      <c r="AK66" s="54">
        <f t="shared" si="185"/>
        <v>0.14583333333333343</v>
      </c>
      <c r="AM66" s="51" t="s">
        <v>9</v>
      </c>
      <c r="AN66" s="54">
        <f t="shared" si="186"/>
        <v>0.375</v>
      </c>
      <c r="AO66" s="54">
        <f t="shared" si="187"/>
        <v>0.375</v>
      </c>
      <c r="AP66" s="54">
        <f t="shared" si="188"/>
        <v>0.375</v>
      </c>
      <c r="AQ66" s="54">
        <f t="shared" si="189"/>
        <v>0.375</v>
      </c>
      <c r="AR66" s="54">
        <f t="shared" si="190"/>
        <v>0.31250000000000006</v>
      </c>
      <c r="AS66" s="54">
        <f t="shared" si="191"/>
        <v>0.24999999999999994</v>
      </c>
      <c r="AT66" s="54">
        <f t="shared" si="213"/>
        <v>0.22916666666666657</v>
      </c>
      <c r="AV66" s="51" t="s">
        <v>9</v>
      </c>
      <c r="AW66" s="55">
        <f t="shared" si="192"/>
        <v>0.125</v>
      </c>
      <c r="AX66" s="55">
        <f t="shared" si="193"/>
        <v>0.10416666666666669</v>
      </c>
      <c r="AY66" s="55">
        <f t="shared" si="194"/>
        <v>4.166666666666663E-2</v>
      </c>
      <c r="AZ66" s="55">
        <f t="shared" si="195"/>
        <v>2.0833333333333315E-2</v>
      </c>
      <c r="BA66" s="55">
        <f t="shared" si="196"/>
        <v>2.0833333333333315E-2</v>
      </c>
      <c r="BB66" s="55">
        <f t="shared" si="197"/>
        <v>2.0833333333333426E-2</v>
      </c>
      <c r="BC66" s="55">
        <f t="shared" si="198"/>
        <v>2.0833333333333426E-2</v>
      </c>
      <c r="BE66" s="51" t="s">
        <v>9</v>
      </c>
      <c r="BF66" s="56">
        <f t="shared" si="199"/>
        <v>72.727272727272734</v>
      </c>
      <c r="BG66" s="56">
        <f t="shared" si="200"/>
        <v>72.727272727272734</v>
      </c>
      <c r="BH66" s="56">
        <f t="shared" si="201"/>
        <v>70.967741935483872</v>
      </c>
      <c r="BI66" s="56">
        <f t="shared" si="202"/>
        <v>70.967741935483872</v>
      </c>
      <c r="BJ66" s="56">
        <f t="shared" si="203"/>
        <v>68.965517241379317</v>
      </c>
      <c r="BK66" s="56">
        <f t="shared" si="204"/>
        <v>66.666666666666671</v>
      </c>
      <c r="BL66" s="56">
        <f t="shared" si="205"/>
        <v>66.666666666666671</v>
      </c>
      <c r="BN66" s="51" t="s">
        <v>9</v>
      </c>
      <c r="BO66" s="57">
        <f t="shared" si="206"/>
        <v>0.375</v>
      </c>
      <c r="BP66" s="57">
        <f t="shared" si="207"/>
        <v>0.1875</v>
      </c>
      <c r="BQ66" s="57">
        <f t="shared" si="208"/>
        <v>0.125</v>
      </c>
      <c r="BR66" s="57">
        <f t="shared" si="209"/>
        <v>9.375E-2</v>
      </c>
      <c r="BS66" s="57">
        <f t="shared" si="210"/>
        <v>6.2500000000000014E-2</v>
      </c>
      <c r="BT66" s="57">
        <f t="shared" si="211"/>
        <v>4.1666666666666657E-2</v>
      </c>
      <c r="BU66" s="57">
        <f t="shared" si="212"/>
        <v>3.2738095238095226E-2</v>
      </c>
    </row>
    <row r="67" spans="2:73" x14ac:dyDescent="0.25">
      <c r="B67" s="51" t="s">
        <v>10</v>
      </c>
      <c r="C67" s="52">
        <v>0.33333333333333331</v>
      </c>
      <c r="D67" s="53">
        <v>0.5</v>
      </c>
      <c r="E67" s="53">
        <v>0.5</v>
      </c>
      <c r="F67" s="53">
        <v>0.45833333333333331</v>
      </c>
      <c r="G67" s="53">
        <v>0.45833333333333331</v>
      </c>
      <c r="H67" s="53">
        <v>0.41666666666666669</v>
      </c>
      <c r="I67" s="53">
        <v>0.375</v>
      </c>
      <c r="J67" s="53">
        <v>0.375</v>
      </c>
      <c r="L67" s="51" t="s">
        <v>10</v>
      </c>
      <c r="M67" s="53">
        <f t="shared" si="165"/>
        <v>0.66666666666666663</v>
      </c>
      <c r="N67" s="53">
        <f t="shared" si="166"/>
        <v>0.66666666666666663</v>
      </c>
      <c r="O67" s="53">
        <f t="shared" si="167"/>
        <v>0.625</v>
      </c>
      <c r="P67" s="53">
        <f t="shared" si="168"/>
        <v>0.625</v>
      </c>
      <c r="Q67" s="53">
        <f t="shared" si="169"/>
        <v>0.58333333333333337</v>
      </c>
      <c r="R67" s="53">
        <f t="shared" si="170"/>
        <v>0.54166666666666663</v>
      </c>
      <c r="S67" s="53">
        <f t="shared" si="171"/>
        <v>0.54166666666666663</v>
      </c>
      <c r="U67" s="51" t="s">
        <v>10</v>
      </c>
      <c r="V67" s="53">
        <f t="shared" si="172"/>
        <v>0.5</v>
      </c>
      <c r="W67" s="53">
        <f t="shared" si="173"/>
        <v>0.5</v>
      </c>
      <c r="X67" s="53">
        <f t="shared" si="174"/>
        <v>0.45833333333333337</v>
      </c>
      <c r="Y67" s="53">
        <f t="shared" si="175"/>
        <v>0.45833333333333337</v>
      </c>
      <c r="Z67" s="53">
        <f t="shared" si="176"/>
        <v>0.41666666666666674</v>
      </c>
      <c r="AA67" s="53">
        <f t="shared" si="177"/>
        <v>0.375</v>
      </c>
      <c r="AB67" s="53">
        <f t="shared" si="178"/>
        <v>0.375</v>
      </c>
      <c r="AD67" s="51" t="s">
        <v>10</v>
      </c>
      <c r="AE67" s="54">
        <f t="shared" si="179"/>
        <v>0</v>
      </c>
      <c r="AF67" s="54">
        <f t="shared" si="180"/>
        <v>0</v>
      </c>
      <c r="AG67" s="54">
        <f t="shared" si="181"/>
        <v>0</v>
      </c>
      <c r="AH67" s="54">
        <f t="shared" si="182"/>
        <v>0</v>
      </c>
      <c r="AI67" s="54">
        <f t="shared" si="183"/>
        <v>0</v>
      </c>
      <c r="AJ67" s="54">
        <f t="shared" si="184"/>
        <v>8.3333333333333315E-2</v>
      </c>
      <c r="AK67" s="54">
        <f t="shared" si="185"/>
        <v>0.10416666666666669</v>
      </c>
      <c r="AM67" s="51" t="s">
        <v>10</v>
      </c>
      <c r="AN67" s="54">
        <f t="shared" si="186"/>
        <v>0.33333333333333331</v>
      </c>
      <c r="AO67" s="54">
        <f t="shared" si="187"/>
        <v>0.33333333333333331</v>
      </c>
      <c r="AP67" s="54">
        <f t="shared" si="188"/>
        <v>0.33333333333333331</v>
      </c>
      <c r="AQ67" s="54">
        <f t="shared" si="189"/>
        <v>0.33333333333333331</v>
      </c>
      <c r="AR67" s="54">
        <f t="shared" si="190"/>
        <v>0.33333333333333331</v>
      </c>
      <c r="AS67" s="54">
        <f t="shared" si="191"/>
        <v>0.25</v>
      </c>
      <c r="AT67" s="54">
        <f t="shared" si="213"/>
        <v>0.22916666666666663</v>
      </c>
      <c r="AV67" s="51" t="s">
        <v>10</v>
      </c>
      <c r="AW67" s="55">
        <f t="shared" si="192"/>
        <v>0.16666666666666669</v>
      </c>
      <c r="AX67" s="55">
        <f t="shared" si="193"/>
        <v>0.14583333333333337</v>
      </c>
      <c r="AY67" s="55">
        <f t="shared" si="194"/>
        <v>8.3333333333333315E-2</v>
      </c>
      <c r="AZ67" s="55">
        <f t="shared" si="195"/>
        <v>6.25E-2</v>
      </c>
      <c r="BA67" s="55">
        <f t="shared" si="196"/>
        <v>5.5511151231257827E-17</v>
      </c>
      <c r="BB67" s="55">
        <f t="shared" si="197"/>
        <v>2.0833333333333315E-2</v>
      </c>
      <c r="BC67" s="55">
        <f t="shared" si="198"/>
        <v>2.083333333333337E-2</v>
      </c>
      <c r="BE67" s="51" t="s">
        <v>10</v>
      </c>
      <c r="BF67" s="56">
        <f t="shared" si="199"/>
        <v>72.727272727272734</v>
      </c>
      <c r="BG67" s="56">
        <f t="shared" si="200"/>
        <v>72.727272727272734</v>
      </c>
      <c r="BH67" s="56">
        <f t="shared" si="201"/>
        <v>70.967741935483872</v>
      </c>
      <c r="BI67" s="56">
        <f t="shared" si="202"/>
        <v>70.967741935483872</v>
      </c>
      <c r="BJ67" s="56">
        <f t="shared" si="203"/>
        <v>68.965517241379317</v>
      </c>
      <c r="BK67" s="56">
        <f t="shared" si="204"/>
        <v>66.666666666666671</v>
      </c>
      <c r="BL67" s="56">
        <f t="shared" si="205"/>
        <v>66.666666666666671</v>
      </c>
      <c r="BN67" s="51" t="s">
        <v>10</v>
      </c>
      <c r="BO67" s="57">
        <f t="shared" si="206"/>
        <v>0.33333333333333331</v>
      </c>
      <c r="BP67" s="57">
        <f t="shared" si="207"/>
        <v>0.16666666666666666</v>
      </c>
      <c r="BQ67" s="57">
        <f t="shared" si="208"/>
        <v>0.1111111111111111</v>
      </c>
      <c r="BR67" s="57">
        <f t="shared" si="209"/>
        <v>8.3333333333333329E-2</v>
      </c>
      <c r="BS67" s="57">
        <f t="shared" si="210"/>
        <v>6.6666666666666666E-2</v>
      </c>
      <c r="BT67" s="57">
        <f t="shared" si="211"/>
        <v>4.1666666666666664E-2</v>
      </c>
      <c r="BU67" s="57">
        <f t="shared" si="212"/>
        <v>3.2738095238095233E-2</v>
      </c>
    </row>
    <row r="68" spans="2:73" x14ac:dyDescent="0.25">
      <c r="B68" s="51" t="s">
        <v>11</v>
      </c>
      <c r="C68" s="52">
        <v>0.33333333333333331</v>
      </c>
      <c r="D68" s="53">
        <v>0.45833333333333331</v>
      </c>
      <c r="E68" s="53">
        <v>0.45833333333333331</v>
      </c>
      <c r="F68" s="53">
        <v>0.41666666666666669</v>
      </c>
      <c r="G68" s="53">
        <v>0.41666666666666669</v>
      </c>
      <c r="H68" s="53">
        <v>0.375</v>
      </c>
      <c r="I68" s="53">
        <v>0.375</v>
      </c>
      <c r="J68" s="53">
        <v>0.375</v>
      </c>
      <c r="L68" s="51" t="s">
        <v>11</v>
      </c>
      <c r="M68" s="53">
        <f t="shared" si="165"/>
        <v>0.625</v>
      </c>
      <c r="N68" s="53">
        <f t="shared" si="166"/>
        <v>0.625</v>
      </c>
      <c r="O68" s="53">
        <f t="shared" si="167"/>
        <v>0.58333333333333337</v>
      </c>
      <c r="P68" s="53">
        <f t="shared" si="168"/>
        <v>0.58333333333333337</v>
      </c>
      <c r="Q68" s="53">
        <f t="shared" si="169"/>
        <v>0.54166666666666663</v>
      </c>
      <c r="R68" s="53">
        <f t="shared" si="170"/>
        <v>0.54166666666666663</v>
      </c>
      <c r="S68" s="53">
        <f t="shared" si="171"/>
        <v>0.54166666666666663</v>
      </c>
      <c r="U68" s="51" t="s">
        <v>11</v>
      </c>
      <c r="V68" s="53">
        <f t="shared" si="172"/>
        <v>0.45833333333333337</v>
      </c>
      <c r="W68" s="53">
        <f t="shared" si="173"/>
        <v>0.45833333333333337</v>
      </c>
      <c r="X68" s="53">
        <f t="shared" si="174"/>
        <v>0.41666666666666674</v>
      </c>
      <c r="Y68" s="53">
        <f t="shared" si="175"/>
        <v>0.41666666666666674</v>
      </c>
      <c r="Z68" s="53">
        <f t="shared" si="176"/>
        <v>0.375</v>
      </c>
      <c r="AA68" s="53">
        <f t="shared" si="177"/>
        <v>0.375</v>
      </c>
      <c r="AB68" s="53">
        <f t="shared" si="178"/>
        <v>0.375</v>
      </c>
      <c r="AD68" s="51" t="s">
        <v>11</v>
      </c>
      <c r="AE68" s="54">
        <f t="shared" si="179"/>
        <v>0</v>
      </c>
      <c r="AF68" s="54">
        <f t="shared" si="180"/>
        <v>0</v>
      </c>
      <c r="AG68" s="54">
        <f t="shared" si="181"/>
        <v>0</v>
      </c>
      <c r="AH68" s="54">
        <f t="shared" si="182"/>
        <v>0</v>
      </c>
      <c r="AI68" s="54">
        <f t="shared" si="183"/>
        <v>6.25E-2</v>
      </c>
      <c r="AJ68" s="54">
        <f t="shared" si="184"/>
        <v>8.3333333333333315E-2</v>
      </c>
      <c r="AK68" s="54">
        <f t="shared" si="185"/>
        <v>0.10416666666666669</v>
      </c>
      <c r="AM68" s="51" t="s">
        <v>11</v>
      </c>
      <c r="AN68" s="54">
        <f t="shared" si="186"/>
        <v>0.33333333333333331</v>
      </c>
      <c r="AO68" s="54">
        <f t="shared" si="187"/>
        <v>0.33333333333333331</v>
      </c>
      <c r="AP68" s="54">
        <f t="shared" si="188"/>
        <v>0.33333333333333331</v>
      </c>
      <c r="AQ68" s="54">
        <f t="shared" si="189"/>
        <v>0.33333333333333331</v>
      </c>
      <c r="AR68" s="54">
        <f t="shared" si="190"/>
        <v>0.27083333333333331</v>
      </c>
      <c r="AS68" s="54">
        <f t="shared" si="191"/>
        <v>0.25</v>
      </c>
      <c r="AT68" s="54">
        <f t="shared" si="213"/>
        <v>0.22916666666666663</v>
      </c>
      <c r="AV68" s="51" t="s">
        <v>11</v>
      </c>
      <c r="AW68" s="55">
        <f t="shared" si="192"/>
        <v>0.125</v>
      </c>
      <c r="AX68" s="55">
        <f t="shared" si="193"/>
        <v>0.10416666666666669</v>
      </c>
      <c r="AY68" s="55">
        <f t="shared" si="194"/>
        <v>4.1666666666666685E-2</v>
      </c>
      <c r="AZ68" s="55">
        <f t="shared" si="195"/>
        <v>2.083333333333337E-2</v>
      </c>
      <c r="BA68" s="55">
        <f t="shared" si="196"/>
        <v>2.083333333333337E-2</v>
      </c>
      <c r="BB68" s="55">
        <f t="shared" si="197"/>
        <v>2.0833333333333315E-2</v>
      </c>
      <c r="BC68" s="55">
        <f t="shared" si="198"/>
        <v>2.083333333333337E-2</v>
      </c>
      <c r="BE68" s="51" t="s">
        <v>11</v>
      </c>
      <c r="BF68" s="56">
        <f t="shared" si="199"/>
        <v>70.967741935483872</v>
      </c>
      <c r="BG68" s="56">
        <f t="shared" si="200"/>
        <v>70.967741935483872</v>
      </c>
      <c r="BH68" s="56">
        <f t="shared" si="201"/>
        <v>68.965517241379317</v>
      </c>
      <c r="BI68" s="56">
        <f t="shared" si="202"/>
        <v>68.965517241379317</v>
      </c>
      <c r="BJ68" s="56">
        <f t="shared" si="203"/>
        <v>66.666666666666671</v>
      </c>
      <c r="BK68" s="56">
        <f t="shared" si="204"/>
        <v>66.666666666666671</v>
      </c>
      <c r="BL68" s="56">
        <f t="shared" si="205"/>
        <v>66.666666666666671</v>
      </c>
      <c r="BN68" s="51" t="s">
        <v>11</v>
      </c>
      <c r="BO68" s="57">
        <f t="shared" si="206"/>
        <v>0.33333333333333331</v>
      </c>
      <c r="BP68" s="57">
        <f t="shared" si="207"/>
        <v>0.16666666666666666</v>
      </c>
      <c r="BQ68" s="57">
        <f t="shared" si="208"/>
        <v>0.1111111111111111</v>
      </c>
      <c r="BR68" s="57">
        <f t="shared" si="209"/>
        <v>8.3333333333333329E-2</v>
      </c>
      <c r="BS68" s="57">
        <f t="shared" si="210"/>
        <v>5.4166666666666662E-2</v>
      </c>
      <c r="BT68" s="57">
        <f t="shared" si="211"/>
        <v>4.1666666666666664E-2</v>
      </c>
      <c r="BU68" s="57">
        <f t="shared" si="212"/>
        <v>3.2738095238095233E-2</v>
      </c>
    </row>
    <row r="69" spans="2:73" x14ac:dyDescent="0.25">
      <c r="B69" s="51" t="s">
        <v>12</v>
      </c>
      <c r="C69" s="52">
        <v>0.33333333333333331</v>
      </c>
      <c r="D69" s="53">
        <v>0.41666666666666669</v>
      </c>
      <c r="E69" s="53">
        <v>0.41666666666666669</v>
      </c>
      <c r="F69" s="53">
        <v>0.41666666666666669</v>
      </c>
      <c r="G69" s="53">
        <v>0.41666666666666669</v>
      </c>
      <c r="H69" s="53">
        <v>0.375</v>
      </c>
      <c r="I69" s="53">
        <v>0.375</v>
      </c>
      <c r="J69" s="53">
        <v>0.375</v>
      </c>
      <c r="L69" s="51" t="s">
        <v>12</v>
      </c>
      <c r="M69" s="53">
        <f t="shared" si="165"/>
        <v>0.58333333333333337</v>
      </c>
      <c r="N69" s="53">
        <f t="shared" si="166"/>
        <v>0.58333333333333337</v>
      </c>
      <c r="O69" s="53">
        <f t="shared" si="167"/>
        <v>0.58333333333333337</v>
      </c>
      <c r="P69" s="53">
        <f t="shared" si="168"/>
        <v>0.58333333333333337</v>
      </c>
      <c r="Q69" s="53">
        <f t="shared" si="169"/>
        <v>0.54166666666666663</v>
      </c>
      <c r="R69" s="53">
        <f t="shared" si="170"/>
        <v>0.54166666666666663</v>
      </c>
      <c r="S69" s="53">
        <f t="shared" si="171"/>
        <v>0.54166666666666663</v>
      </c>
      <c r="U69" s="51" t="s">
        <v>12</v>
      </c>
      <c r="V69" s="53">
        <f t="shared" si="172"/>
        <v>0.41666666666666674</v>
      </c>
      <c r="W69" s="53">
        <f t="shared" si="173"/>
        <v>0.41666666666666674</v>
      </c>
      <c r="X69" s="53">
        <f t="shared" si="174"/>
        <v>0.41666666666666674</v>
      </c>
      <c r="Y69" s="53">
        <f t="shared" si="175"/>
        <v>0.41666666666666674</v>
      </c>
      <c r="Z69" s="53">
        <f t="shared" si="176"/>
        <v>0.375</v>
      </c>
      <c r="AA69" s="53">
        <f t="shared" si="177"/>
        <v>0.375</v>
      </c>
      <c r="AB69" s="53">
        <f t="shared" si="178"/>
        <v>0.375</v>
      </c>
      <c r="AD69" s="51" t="s">
        <v>12</v>
      </c>
      <c r="AE69" s="54">
        <f t="shared" si="179"/>
        <v>0</v>
      </c>
      <c r="AF69" s="54">
        <f t="shared" si="180"/>
        <v>0</v>
      </c>
      <c r="AG69" s="54">
        <f t="shared" si="181"/>
        <v>0</v>
      </c>
      <c r="AH69" s="54">
        <f t="shared" si="182"/>
        <v>0</v>
      </c>
      <c r="AI69" s="54">
        <f t="shared" si="183"/>
        <v>6.25E-2</v>
      </c>
      <c r="AJ69" s="54">
        <f t="shared" si="184"/>
        <v>8.3333333333333315E-2</v>
      </c>
      <c r="AK69" s="54">
        <f t="shared" si="185"/>
        <v>0.10416666666666669</v>
      </c>
      <c r="AM69" s="51" t="s">
        <v>12</v>
      </c>
      <c r="AN69" s="54">
        <f t="shared" si="186"/>
        <v>0.33333333333333331</v>
      </c>
      <c r="AO69" s="54">
        <f t="shared" si="187"/>
        <v>0.33333333333333331</v>
      </c>
      <c r="AP69" s="54">
        <f t="shared" si="188"/>
        <v>0.33333333333333331</v>
      </c>
      <c r="AQ69" s="54">
        <f t="shared" si="189"/>
        <v>0.33333333333333331</v>
      </c>
      <c r="AR69" s="54">
        <f t="shared" si="190"/>
        <v>0.27083333333333331</v>
      </c>
      <c r="AS69" s="54">
        <f t="shared" si="191"/>
        <v>0.25</v>
      </c>
      <c r="AT69" s="54">
        <f t="shared" si="213"/>
        <v>0.22916666666666663</v>
      </c>
      <c r="AV69" s="51" t="s">
        <v>12</v>
      </c>
      <c r="AW69" s="55">
        <f t="shared" si="192"/>
        <v>8.333333333333337E-2</v>
      </c>
      <c r="AX69" s="55">
        <f t="shared" si="193"/>
        <v>6.2500000000000056E-2</v>
      </c>
      <c r="AY69" s="55">
        <f t="shared" si="194"/>
        <v>4.1666666666666685E-2</v>
      </c>
      <c r="AZ69" s="55">
        <f t="shared" si="195"/>
        <v>2.083333333333337E-2</v>
      </c>
      <c r="BA69" s="55">
        <f t="shared" si="196"/>
        <v>2.083333333333337E-2</v>
      </c>
      <c r="BB69" s="55">
        <f t="shared" si="197"/>
        <v>2.0833333333333315E-2</v>
      </c>
      <c r="BC69" s="55">
        <f t="shared" si="198"/>
        <v>2.083333333333337E-2</v>
      </c>
      <c r="BE69" s="51" t="s">
        <v>12</v>
      </c>
      <c r="BF69" s="56">
        <f t="shared" si="199"/>
        <v>68.965517241379317</v>
      </c>
      <c r="BG69" s="56">
        <f t="shared" si="200"/>
        <v>68.965517241379317</v>
      </c>
      <c r="BH69" s="56">
        <f t="shared" si="201"/>
        <v>68.965517241379317</v>
      </c>
      <c r="BI69" s="56">
        <f t="shared" si="202"/>
        <v>68.965517241379317</v>
      </c>
      <c r="BJ69" s="56">
        <f t="shared" si="203"/>
        <v>66.666666666666671</v>
      </c>
      <c r="BK69" s="56">
        <f t="shared" si="204"/>
        <v>66.666666666666671</v>
      </c>
      <c r="BL69" s="56">
        <f t="shared" si="205"/>
        <v>66.666666666666671</v>
      </c>
      <c r="BN69" s="51" t="s">
        <v>12</v>
      </c>
      <c r="BO69" s="57">
        <f t="shared" si="206"/>
        <v>0.33333333333333331</v>
      </c>
      <c r="BP69" s="57">
        <f t="shared" si="207"/>
        <v>0.16666666666666666</v>
      </c>
      <c r="BQ69" s="57">
        <f t="shared" si="208"/>
        <v>0.1111111111111111</v>
      </c>
      <c r="BR69" s="57">
        <f t="shared" si="209"/>
        <v>8.3333333333333329E-2</v>
      </c>
      <c r="BS69" s="57">
        <f t="shared" si="210"/>
        <v>5.4166666666666662E-2</v>
      </c>
      <c r="BT69" s="57">
        <f t="shared" si="211"/>
        <v>4.1666666666666664E-2</v>
      </c>
      <c r="BU69" s="57">
        <f t="shared" si="212"/>
        <v>3.2738095238095233E-2</v>
      </c>
    </row>
    <row r="70" spans="2:73" s="42" customFormat="1" x14ac:dyDescent="0.25">
      <c r="B70" s="65"/>
      <c r="C70" s="66"/>
      <c r="D70" s="67"/>
      <c r="E70" s="67"/>
      <c r="F70" s="67"/>
      <c r="G70" s="67"/>
      <c r="H70" s="67"/>
      <c r="I70" s="67"/>
      <c r="J70" s="67"/>
      <c r="AW70" s="43">
        <f>AVERAGE(AW59:AW69)</f>
        <v>0.11363636363636363</v>
      </c>
      <c r="AX70" s="43">
        <f t="shared" ref="AX70" si="214">AVERAGE(AX59:AX69)</f>
        <v>9.2803030303030318E-2</v>
      </c>
      <c r="AY70" s="43">
        <f t="shared" ref="AY70" si="215">AVERAGE(AY59:AY69)</f>
        <v>6.25E-2</v>
      </c>
      <c r="AZ70" s="43">
        <f t="shared" ref="AZ70" si="216">AVERAGE(AZ59:AZ69)</f>
        <v>4.356060606060607E-2</v>
      </c>
      <c r="BA70" s="43">
        <f t="shared" ref="BA70" si="217">AVERAGE(BA59:BA69)</f>
        <v>2.2727272727272773E-2</v>
      </c>
      <c r="BB70" s="43">
        <f t="shared" ref="BB70" si="218">AVERAGE(BB59:BB69)</f>
        <v>2.0833333333333336E-2</v>
      </c>
      <c r="BC70" s="43">
        <f t="shared" ref="BC70" si="219">AVERAGE(BC59:BC69)</f>
        <v>2.0833333333333374E-2</v>
      </c>
      <c r="BI70" s="41">
        <f>AVERAGE(BF59:BI69)</f>
        <v>71.081428094270677</v>
      </c>
      <c r="BM70" s="41">
        <f>AVERAGE(BF59:BL69)</f>
        <v>70.199582519647748</v>
      </c>
    </row>
    <row r="71" spans="2:73" x14ac:dyDescent="0.25">
      <c r="B71" s="58"/>
      <c r="C71" s="59"/>
      <c r="D71" s="47"/>
      <c r="E71" s="47"/>
      <c r="F71" s="47"/>
      <c r="G71" s="47"/>
      <c r="H71" s="47"/>
      <c r="I71" s="47"/>
      <c r="J71" s="47"/>
      <c r="AW71" s="60"/>
      <c r="AX71" s="60"/>
      <c r="AY71" s="60"/>
      <c r="AZ71" s="60"/>
      <c r="BA71" s="60"/>
      <c r="BB71" s="60"/>
      <c r="BC71" s="60"/>
    </row>
    <row r="72" spans="2:73" ht="15" customHeight="1" x14ac:dyDescent="0.25">
      <c r="L72" s="138" t="s">
        <v>0</v>
      </c>
      <c r="M72" s="49">
        <f>(5/24)+$J$2</f>
        <v>0.20833333333333334</v>
      </c>
      <c r="N72" s="134" t="s">
        <v>60</v>
      </c>
      <c r="O72" s="135"/>
      <c r="P72" s="135"/>
      <c r="Q72" s="135"/>
      <c r="R72" s="135"/>
      <c r="S72" s="136"/>
      <c r="U72" s="138" t="s">
        <v>0</v>
      </c>
      <c r="V72" s="49">
        <f>M72</f>
        <v>0.20833333333333334</v>
      </c>
      <c r="W72" s="134" t="s">
        <v>60</v>
      </c>
      <c r="X72" s="135"/>
      <c r="Y72" s="135"/>
      <c r="Z72" s="135"/>
      <c r="AA72" s="135"/>
      <c r="AB72" s="136"/>
      <c r="AD72" s="138" t="s">
        <v>0</v>
      </c>
      <c r="AE72" s="49">
        <f>V72</f>
        <v>0.20833333333333334</v>
      </c>
      <c r="AF72" s="134" t="s">
        <v>60</v>
      </c>
      <c r="AG72" s="135"/>
      <c r="AH72" s="135"/>
      <c r="AI72" s="135"/>
      <c r="AJ72" s="135"/>
      <c r="AK72" s="136"/>
      <c r="AM72" s="138" t="s">
        <v>0</v>
      </c>
      <c r="AN72" s="49">
        <f>AE72</f>
        <v>0.20833333333333334</v>
      </c>
      <c r="AO72" s="134" t="s">
        <v>60</v>
      </c>
      <c r="AP72" s="135"/>
      <c r="AQ72" s="135"/>
      <c r="AR72" s="135"/>
      <c r="AS72" s="135"/>
      <c r="AT72" s="136"/>
      <c r="AV72" s="138" t="s">
        <v>0</v>
      </c>
      <c r="AW72" s="49">
        <f>AN72</f>
        <v>0.20833333333333334</v>
      </c>
      <c r="AX72" s="134" t="s">
        <v>60</v>
      </c>
      <c r="AY72" s="135"/>
      <c r="AZ72" s="135"/>
      <c r="BA72" s="135"/>
      <c r="BB72" s="135"/>
      <c r="BC72" s="136"/>
      <c r="BE72" s="138" t="s">
        <v>0</v>
      </c>
      <c r="BF72" s="49">
        <f>AW72</f>
        <v>0.20833333333333334</v>
      </c>
      <c r="BG72" s="134" t="s">
        <v>60</v>
      </c>
      <c r="BH72" s="135"/>
      <c r="BI72" s="135"/>
      <c r="BJ72" s="135"/>
      <c r="BK72" s="135"/>
      <c r="BL72" s="136"/>
      <c r="BN72" s="138" t="s">
        <v>0</v>
      </c>
      <c r="BO72" s="49">
        <f>BF72</f>
        <v>0.20833333333333334</v>
      </c>
      <c r="BP72" s="134" t="s">
        <v>60</v>
      </c>
      <c r="BQ72" s="135"/>
      <c r="BR72" s="135"/>
      <c r="BS72" s="135"/>
      <c r="BT72" s="135"/>
      <c r="BU72" s="136"/>
    </row>
    <row r="73" spans="2:73" ht="15" customHeight="1" x14ac:dyDescent="0.25">
      <c r="B73" s="138" t="s">
        <v>0</v>
      </c>
      <c r="C73" s="143" t="s">
        <v>13</v>
      </c>
      <c r="D73" s="137" t="s">
        <v>1</v>
      </c>
      <c r="E73" s="137"/>
      <c r="F73" s="137"/>
      <c r="G73" s="137"/>
      <c r="H73" s="137"/>
      <c r="I73" s="137"/>
      <c r="J73" s="137"/>
      <c r="L73" s="139"/>
      <c r="M73" s="137" t="s">
        <v>58</v>
      </c>
      <c r="N73" s="137"/>
      <c r="O73" s="137"/>
      <c r="P73" s="137"/>
      <c r="Q73" s="137"/>
      <c r="R73" s="137"/>
      <c r="S73" s="137"/>
      <c r="U73" s="139"/>
      <c r="V73" s="137" t="s">
        <v>63</v>
      </c>
      <c r="W73" s="137"/>
      <c r="X73" s="137"/>
      <c r="Y73" s="137"/>
      <c r="Z73" s="137"/>
      <c r="AA73" s="137"/>
      <c r="AB73" s="137"/>
      <c r="AD73" s="139"/>
      <c r="AE73" s="137" t="s">
        <v>19</v>
      </c>
      <c r="AF73" s="137"/>
      <c r="AG73" s="137"/>
      <c r="AH73" s="137"/>
      <c r="AI73" s="137"/>
      <c r="AJ73" s="137"/>
      <c r="AK73" s="137"/>
      <c r="AM73" s="139"/>
      <c r="AN73" s="137" t="s">
        <v>50</v>
      </c>
      <c r="AO73" s="137"/>
      <c r="AP73" s="137"/>
      <c r="AQ73" s="137"/>
      <c r="AR73" s="137"/>
      <c r="AS73" s="137"/>
      <c r="AT73" s="137"/>
      <c r="AV73" s="139"/>
      <c r="AW73" s="137" t="s">
        <v>61</v>
      </c>
      <c r="AX73" s="137"/>
      <c r="AY73" s="137"/>
      <c r="AZ73" s="137"/>
      <c r="BA73" s="137"/>
      <c r="BB73" s="137"/>
      <c r="BC73" s="137"/>
      <c r="BE73" s="139"/>
      <c r="BF73" s="137" t="s">
        <v>62</v>
      </c>
      <c r="BG73" s="137"/>
      <c r="BH73" s="137"/>
      <c r="BI73" s="137"/>
      <c r="BJ73" s="137"/>
      <c r="BK73" s="137"/>
      <c r="BL73" s="137"/>
      <c r="BN73" s="139"/>
      <c r="BO73" s="137" t="s">
        <v>59</v>
      </c>
      <c r="BP73" s="137"/>
      <c r="BQ73" s="137"/>
      <c r="BR73" s="137"/>
      <c r="BS73" s="137"/>
      <c r="BT73" s="137"/>
      <c r="BU73" s="137"/>
    </row>
    <row r="74" spans="2:73" x14ac:dyDescent="0.25">
      <c r="B74" s="140"/>
      <c r="C74" s="143"/>
      <c r="D74" s="50">
        <v>1</v>
      </c>
      <c r="E74" s="50">
        <v>2</v>
      </c>
      <c r="F74" s="50">
        <v>3</v>
      </c>
      <c r="G74" s="50">
        <v>4</v>
      </c>
      <c r="H74" s="50">
        <v>5</v>
      </c>
      <c r="I74" s="50">
        <v>6</v>
      </c>
      <c r="J74" s="50">
        <v>7</v>
      </c>
      <c r="L74" s="140"/>
      <c r="M74" s="50">
        <v>1</v>
      </c>
      <c r="N74" s="50">
        <v>2</v>
      </c>
      <c r="O74" s="50">
        <v>3</v>
      </c>
      <c r="P74" s="50">
        <v>4</v>
      </c>
      <c r="Q74" s="50">
        <v>5</v>
      </c>
      <c r="R74" s="50">
        <v>6</v>
      </c>
      <c r="S74" s="50">
        <v>7</v>
      </c>
      <c r="U74" s="140"/>
      <c r="V74" s="50">
        <v>1</v>
      </c>
      <c r="W74" s="50">
        <v>2</v>
      </c>
      <c r="X74" s="50">
        <v>3</v>
      </c>
      <c r="Y74" s="50">
        <v>4</v>
      </c>
      <c r="Z74" s="50">
        <v>5</v>
      </c>
      <c r="AA74" s="50">
        <v>6</v>
      </c>
      <c r="AB74" s="50">
        <v>7</v>
      </c>
      <c r="AD74" s="140"/>
      <c r="AE74" s="50">
        <v>1</v>
      </c>
      <c r="AF74" s="50">
        <v>2</v>
      </c>
      <c r="AG74" s="50">
        <v>3</v>
      </c>
      <c r="AH74" s="50">
        <v>4</v>
      </c>
      <c r="AI74" s="50">
        <v>5</v>
      </c>
      <c r="AJ74" s="50">
        <v>6</v>
      </c>
      <c r="AK74" s="50">
        <v>7</v>
      </c>
      <c r="AM74" s="140"/>
      <c r="AN74" s="50">
        <v>1</v>
      </c>
      <c r="AO74" s="50">
        <v>2</v>
      </c>
      <c r="AP74" s="50">
        <v>3</v>
      </c>
      <c r="AQ74" s="50">
        <v>4</v>
      </c>
      <c r="AR74" s="50">
        <v>5</v>
      </c>
      <c r="AS74" s="50">
        <v>6</v>
      </c>
      <c r="AT74" s="50">
        <v>7</v>
      </c>
      <c r="AV74" s="140"/>
      <c r="AW74" s="50">
        <v>1</v>
      </c>
      <c r="AX74" s="50">
        <v>2</v>
      </c>
      <c r="AY74" s="50">
        <v>3</v>
      </c>
      <c r="AZ74" s="50">
        <v>4</v>
      </c>
      <c r="BA74" s="50">
        <v>5</v>
      </c>
      <c r="BB74" s="50">
        <v>6</v>
      </c>
      <c r="BC74" s="50">
        <v>7</v>
      </c>
      <c r="BE74" s="140"/>
      <c r="BF74" s="50">
        <v>1</v>
      </c>
      <c r="BG74" s="50">
        <v>2</v>
      </c>
      <c r="BH74" s="50">
        <v>3</v>
      </c>
      <c r="BI74" s="50">
        <v>4</v>
      </c>
      <c r="BJ74" s="50">
        <v>5</v>
      </c>
      <c r="BK74" s="50">
        <v>6</v>
      </c>
      <c r="BL74" s="50">
        <v>7</v>
      </c>
      <c r="BN74" s="140"/>
      <c r="BO74" s="50">
        <v>1</v>
      </c>
      <c r="BP74" s="50">
        <v>2</v>
      </c>
      <c r="BQ74" s="50">
        <v>3</v>
      </c>
      <c r="BR74" s="50">
        <v>4</v>
      </c>
      <c r="BS74" s="50">
        <v>5</v>
      </c>
      <c r="BT74" s="50">
        <v>6</v>
      </c>
      <c r="BU74" s="50">
        <v>7</v>
      </c>
    </row>
    <row r="75" spans="2:73" x14ac:dyDescent="0.25">
      <c r="B75" s="51" t="s">
        <v>2</v>
      </c>
      <c r="C75" s="52">
        <v>0.33333333333333331</v>
      </c>
      <c r="D75" s="53">
        <v>0.375</v>
      </c>
      <c r="E75" s="53">
        <v>0.375</v>
      </c>
      <c r="F75" s="53">
        <v>0.375</v>
      </c>
      <c r="G75" s="53">
        <v>0.375</v>
      </c>
      <c r="H75" s="53">
        <v>0.375</v>
      </c>
      <c r="I75" s="53">
        <v>0.375</v>
      </c>
      <c r="J75" s="53">
        <v>0.375</v>
      </c>
      <c r="L75" s="51" t="s">
        <v>2</v>
      </c>
      <c r="M75" s="53">
        <f t="shared" ref="M75:M85" si="220">MIN(D11,D11+(4/24)-$M$72,(16/24)-$M$72)+$M$72</f>
        <v>0.54166666666666663</v>
      </c>
      <c r="N75" s="53">
        <f t="shared" ref="N75:N85" si="221">MIN(E11,E11+(4/24)-$M$72,(16/24)-$M$72)+$M$72</f>
        <v>0.54166666666666663</v>
      </c>
      <c r="O75" s="53">
        <f t="shared" ref="O75:O85" si="222">MIN(F11,F11+(4/24)-$M$72,(16/24)-$M$72)+$M$72</f>
        <v>0.54166666666666663</v>
      </c>
      <c r="P75" s="53">
        <f t="shared" ref="P75:P85" si="223">MIN(G11,G11+(4/24)-$M$72,(16/24)-$M$72)+$M$72</f>
        <v>0.54166666666666663</v>
      </c>
      <c r="Q75" s="53">
        <f t="shared" ref="Q75:Q85" si="224">MIN(H11,H11+(4/24)-$M$72,(16/24)-$M$72)+$M$72</f>
        <v>0.54166666666666663</v>
      </c>
      <c r="R75" s="53">
        <f t="shared" ref="R75:R85" si="225">MIN(I11,I11+(4/24)-$M$72,(16/24)-$M$72)+$M$72</f>
        <v>0.54166666666666663</v>
      </c>
      <c r="S75" s="53">
        <f t="shared" ref="S75:S85" si="226">MIN(J11,J11+(4/24)-$M$72,(16/24)-$M$72)+$M$72</f>
        <v>0.54166666666666663</v>
      </c>
      <c r="U75" s="51" t="s">
        <v>2</v>
      </c>
      <c r="V75" s="53">
        <f t="shared" ref="V75:V85" si="227">M75-$V$72</f>
        <v>0.33333333333333326</v>
      </c>
      <c r="W75" s="53">
        <f t="shared" ref="W75:W85" si="228">N75-$V$72</f>
        <v>0.33333333333333326</v>
      </c>
      <c r="X75" s="53">
        <f t="shared" ref="X75:X85" si="229">O75-$V$72</f>
        <v>0.33333333333333326</v>
      </c>
      <c r="Y75" s="53">
        <f t="shared" ref="Y75:Y85" si="230">P75-$V$72</f>
        <v>0.33333333333333326</v>
      </c>
      <c r="Z75" s="53">
        <f t="shared" ref="Z75:Z85" si="231">Q75-$V$72</f>
        <v>0.33333333333333326</v>
      </c>
      <c r="AA75" s="53">
        <f t="shared" ref="AA75:AA85" si="232">R75-$V$72</f>
        <v>0.33333333333333326</v>
      </c>
      <c r="AB75" s="53">
        <f t="shared" ref="AB75:AB85" si="233">S75-$V$72</f>
        <v>0.33333333333333326</v>
      </c>
      <c r="AD75" s="51" t="s">
        <v>2</v>
      </c>
      <c r="AE75" s="54">
        <f t="shared" ref="AE75:AE85" si="234">IF((V75+$D$2)-(($C75-$F$2)+$B$2+((AE$10-1)*$C$2))&lt;0,ABS((V75+$D$2)-(($C75)+$B$2+((AE$10-1)*$C$2))),0)</f>
        <v>2.0833333333333426E-2</v>
      </c>
      <c r="AF75" s="54">
        <f t="shared" ref="AF75:AF85" si="235">IF((W75+$D$2)-(($C75-$F$2)+$B$2+((AF$10-1)*$C$2))&lt;0,ABS((W75+$D$2)-(($C75)+$B$2+((AF$10-1)*$C$2))),0)</f>
        <v>4.1666666666666741E-2</v>
      </c>
      <c r="AG75" s="54">
        <f t="shared" ref="AG75:AG85" si="236">IF((X75+$D$2)-(($C75-$F$2)+$B$2+((AG$10-1)*$C$2))&lt;0,ABS((X75+$D$2)-(($C75)+$B$2+((AG$10-1)*$C$2))),0)</f>
        <v>6.2500000000000111E-2</v>
      </c>
      <c r="AH75" s="54">
        <f t="shared" ref="AH75:AH85" si="237">IF((Y75+$D$2)-(($C75-$F$2)+$B$2+((AH$10-1)*$C$2))&lt;0,ABS((Y75+$D$2)-(($C75)+$B$2+((AH$10-1)*$C$2))),0)</f>
        <v>8.3333333333333426E-2</v>
      </c>
      <c r="AI75" s="54">
        <f t="shared" ref="AI75:AI85" si="238">IF((Z75+$D$2)-(($C75-$F$2)+$B$2+((AI$10-1)*$C$2))&lt;0,ABS((Z75+$D$2)-(($C75)+$B$2+((AI$10-1)*$C$2))),0)</f>
        <v>0.10416666666666674</v>
      </c>
      <c r="AJ75" s="54">
        <f t="shared" ref="AJ75:AJ85" si="239">IF((AA75+$D$2)-(($C75-$F$2)+$B$2+((AJ$10-1)*$C$2))&lt;0,ABS((AA75+$D$2)-(($C75)+$B$2+((AJ$10-1)*$C$2))),0)</f>
        <v>0.12500000000000006</v>
      </c>
      <c r="AK75" s="54">
        <f t="shared" ref="AK75:AK85" si="240">IF((AB75+$D$2)-(($C75-$F$2)+$B$2+((AK$10-1)*$C$2))&lt;0,ABS((AB75+$D$2)-(($C75)+$B$2+((AK$10-1)*$C$2))),0)</f>
        <v>0.14583333333333343</v>
      </c>
      <c r="AM75" s="51" t="s">
        <v>2</v>
      </c>
      <c r="AN75" s="54">
        <f t="shared" ref="AN75:AN85" si="241">MAX($C75-AE75,0)</f>
        <v>0.31249999999999989</v>
      </c>
      <c r="AO75" s="54">
        <f t="shared" ref="AO75:AO85" si="242">MAX($C75-AF75,0)</f>
        <v>0.29166666666666657</v>
      </c>
      <c r="AP75" s="54">
        <f t="shared" ref="AP75:AP85" si="243">MAX($C75-AG75,0)</f>
        <v>0.2708333333333332</v>
      </c>
      <c r="AQ75" s="54">
        <f t="shared" ref="AQ75:AQ85" si="244">MAX($C75-AH75,0)</f>
        <v>0.24999999999999989</v>
      </c>
      <c r="AR75" s="54">
        <f t="shared" ref="AR75:AR85" si="245">MAX($C75-AI75,0)</f>
        <v>0.22916666666666657</v>
      </c>
      <c r="AS75" s="54">
        <f t="shared" ref="AS75:AS85" si="246">MAX($C75-AJ75,0)</f>
        <v>0.20833333333333326</v>
      </c>
      <c r="AT75" s="54">
        <f t="shared" ref="AT75:AT85" si="247">MAX($C75-AK75,0)</f>
        <v>0.18749999999999989</v>
      </c>
      <c r="AV75" s="51" t="s">
        <v>2</v>
      </c>
      <c r="AW75" s="55">
        <f t="shared" ref="AW75:AW85" si="248">IF((V75+$D$2)-((AN75-$F$2)+$B$2+((AW$10-1)*$C$2))&gt;0,(V75+$D$2)-((AN75-$F$2)+$B$2+((AW$10-1)*$C$2)),0)</f>
        <v>2.0833333333333315E-2</v>
      </c>
      <c r="AX75" s="55">
        <f t="shared" ref="AX75:AX85" si="249">IF((W75+$D$2)-((AO75-$F$2)+$B$2+((AX$10-1)*$C$2))&gt;0,(W75+$D$2)-((AO75-$F$2)+$B$2+((AX$10-1)*$C$2)),0)</f>
        <v>2.0833333333333315E-2</v>
      </c>
      <c r="AY75" s="55">
        <f t="shared" ref="AY75:AY85" si="250">IF((X75+$D$2)-((AP75-$F$2)+$B$2+((AY$10-1)*$C$2))&gt;0,(X75+$D$2)-((AP75-$F$2)+$B$2+((AY$10-1)*$C$2)),0)</f>
        <v>2.083333333333337E-2</v>
      </c>
      <c r="AZ75" s="55">
        <f t="shared" ref="AZ75:AZ85" si="251">IF((Y75+$D$2)-((AQ75-$F$2)+$B$2+((AZ$10-1)*$C$2))&gt;0,(Y75+$D$2)-((AQ75-$F$2)+$B$2+((AZ$10-1)*$C$2)),0)</f>
        <v>2.083333333333337E-2</v>
      </c>
      <c r="BA75" s="55">
        <f t="shared" ref="BA75:BA85" si="252">IF((Z75+$D$2)-((AR75-$F$2)+$B$2+((BA$10-1)*$C$2))&gt;0,(Z75+$D$2)-((AR75-$F$2)+$B$2+((BA$10-1)*$C$2)),0)</f>
        <v>2.083333333333337E-2</v>
      </c>
      <c r="BB75" s="55">
        <f t="shared" ref="BB75:BB85" si="253">IF((AA75+$D$2)-((AS75-$F$2)+$B$2+((BB$10-1)*$C$2))&gt;0,(AA75+$D$2)-((AS75-$F$2)+$B$2+((BB$10-1)*$C$2)),0)</f>
        <v>2.0833333333333315E-2</v>
      </c>
      <c r="BC75" s="55">
        <f t="shared" ref="BC75:BC85" si="254">IF((AB75+$D$2)-((AT75-$F$2)+$B$2+((BC$10-1)*$C$2))&gt;0,(AB75+$D$2)-((AT75-$F$2)+$B$2+((BC$10-1)*$C$2)),0)</f>
        <v>2.083333333333337E-2</v>
      </c>
      <c r="BE75" s="51" t="s">
        <v>2</v>
      </c>
      <c r="BF75" s="56">
        <f>100*(V75)/(M75+$D$2)</f>
        <v>59.259259259259252</v>
      </c>
      <c r="BG75" s="56">
        <f t="shared" ref="BG75:BG85" si="255">100*(W75)/(N75+$D$2)</f>
        <v>59.259259259259252</v>
      </c>
      <c r="BH75" s="56">
        <f t="shared" ref="BH75:BH85" si="256">100*(X75)/(O75+$D$2)</f>
        <v>59.259259259259252</v>
      </c>
      <c r="BI75" s="56">
        <f t="shared" ref="BI75:BI85" si="257">100*(Y75)/(P75+$D$2)</f>
        <v>59.259259259259252</v>
      </c>
      <c r="BJ75" s="56">
        <f t="shared" ref="BJ75:BJ85" si="258">100*(Z75)/(Q75+$D$2)</f>
        <v>59.259259259259252</v>
      </c>
      <c r="BK75" s="56">
        <f t="shared" ref="BK75:BK85" si="259">100*(AA75)/(R75+$D$2)</f>
        <v>59.259259259259252</v>
      </c>
      <c r="BL75" s="56">
        <f t="shared" ref="BL75:BL85" si="260">100*(AB75)/(S75+$D$2)</f>
        <v>59.259259259259252</v>
      </c>
      <c r="BN75" s="51" t="s">
        <v>2</v>
      </c>
      <c r="BO75" s="57">
        <f t="shared" ref="BO75:BO85" si="261">AN75/BO$10</f>
        <v>0.31249999999999989</v>
      </c>
      <c r="BP75" s="57">
        <f t="shared" ref="BP75:BP85" si="262">AO75/BP$10</f>
        <v>0.14583333333333329</v>
      </c>
      <c r="BQ75" s="57">
        <f t="shared" ref="BQ75:BQ85" si="263">AP75/BQ$10</f>
        <v>9.0277777777777735E-2</v>
      </c>
      <c r="BR75" s="57">
        <f t="shared" ref="BR75:BR85" si="264">AQ75/BR$10</f>
        <v>6.2499999999999972E-2</v>
      </c>
      <c r="BS75" s="57">
        <f t="shared" ref="BS75:BS85" si="265">AR75/BS$10</f>
        <v>4.5833333333333316E-2</v>
      </c>
      <c r="BT75" s="57">
        <f t="shared" ref="BT75:BT85" si="266">AS75/BT$10</f>
        <v>3.472222222222221E-2</v>
      </c>
      <c r="BU75" s="57">
        <f t="shared" ref="BU75:BU85" si="267">AT75/BU$10</f>
        <v>2.678571428571427E-2</v>
      </c>
    </row>
    <row r="76" spans="2:73" x14ac:dyDescent="0.25">
      <c r="B76" s="51" t="s">
        <v>3</v>
      </c>
      <c r="C76" s="52">
        <v>0.33333333333333331</v>
      </c>
      <c r="D76" s="53">
        <v>0.41666666666666669</v>
      </c>
      <c r="E76" s="53">
        <v>0.41666666666666669</v>
      </c>
      <c r="F76" s="53">
        <v>0.41666666666666669</v>
      </c>
      <c r="G76" s="53">
        <v>0.41666666666666669</v>
      </c>
      <c r="H76" s="53">
        <v>0.375</v>
      </c>
      <c r="I76" s="53">
        <v>0.375</v>
      </c>
      <c r="J76" s="53">
        <v>0.375</v>
      </c>
      <c r="L76" s="51" t="s">
        <v>3</v>
      </c>
      <c r="M76" s="53">
        <f t="shared" si="220"/>
        <v>0.58333333333333337</v>
      </c>
      <c r="N76" s="53">
        <f t="shared" si="221"/>
        <v>0.58333333333333337</v>
      </c>
      <c r="O76" s="53">
        <f t="shared" si="222"/>
        <v>0.58333333333333337</v>
      </c>
      <c r="P76" s="53">
        <f t="shared" si="223"/>
        <v>0.58333333333333337</v>
      </c>
      <c r="Q76" s="53">
        <f t="shared" si="224"/>
        <v>0.54166666666666663</v>
      </c>
      <c r="R76" s="53">
        <f t="shared" si="225"/>
        <v>0.54166666666666663</v>
      </c>
      <c r="S76" s="53">
        <f t="shared" si="226"/>
        <v>0.54166666666666663</v>
      </c>
      <c r="U76" s="51" t="s">
        <v>3</v>
      </c>
      <c r="V76" s="53">
        <f t="shared" si="227"/>
        <v>0.375</v>
      </c>
      <c r="W76" s="53">
        <f t="shared" si="228"/>
        <v>0.375</v>
      </c>
      <c r="X76" s="53">
        <f t="shared" si="229"/>
        <v>0.375</v>
      </c>
      <c r="Y76" s="53">
        <f t="shared" si="230"/>
        <v>0.375</v>
      </c>
      <c r="Z76" s="53">
        <f t="shared" si="231"/>
        <v>0.33333333333333326</v>
      </c>
      <c r="AA76" s="53">
        <f t="shared" si="232"/>
        <v>0.33333333333333326</v>
      </c>
      <c r="AB76" s="53">
        <f t="shared" si="233"/>
        <v>0.33333333333333326</v>
      </c>
      <c r="AD76" s="51" t="s">
        <v>3</v>
      </c>
      <c r="AE76" s="54">
        <f t="shared" si="234"/>
        <v>0</v>
      </c>
      <c r="AF76" s="54">
        <f t="shared" si="235"/>
        <v>0</v>
      </c>
      <c r="AG76" s="54">
        <f t="shared" si="236"/>
        <v>2.083333333333337E-2</v>
      </c>
      <c r="AH76" s="54">
        <f t="shared" si="237"/>
        <v>4.1666666666666685E-2</v>
      </c>
      <c r="AI76" s="54">
        <f t="shared" si="238"/>
        <v>0.10416666666666674</v>
      </c>
      <c r="AJ76" s="54">
        <f t="shared" si="239"/>
        <v>0.12500000000000006</v>
      </c>
      <c r="AK76" s="54">
        <f t="shared" si="240"/>
        <v>0.14583333333333343</v>
      </c>
      <c r="AM76" s="51" t="s">
        <v>3</v>
      </c>
      <c r="AN76" s="54">
        <f t="shared" si="241"/>
        <v>0.33333333333333331</v>
      </c>
      <c r="AO76" s="54">
        <f t="shared" si="242"/>
        <v>0.33333333333333331</v>
      </c>
      <c r="AP76" s="54">
        <f t="shared" si="243"/>
        <v>0.31249999999999994</v>
      </c>
      <c r="AQ76" s="54">
        <f t="shared" si="244"/>
        <v>0.29166666666666663</v>
      </c>
      <c r="AR76" s="54">
        <f t="shared" si="245"/>
        <v>0.22916666666666657</v>
      </c>
      <c r="AS76" s="54">
        <f t="shared" si="246"/>
        <v>0.20833333333333326</v>
      </c>
      <c r="AT76" s="54">
        <f t="shared" si="247"/>
        <v>0.18749999999999989</v>
      </c>
      <c r="AV76" s="51" t="s">
        <v>3</v>
      </c>
      <c r="AW76" s="55">
        <f t="shared" si="248"/>
        <v>4.166666666666663E-2</v>
      </c>
      <c r="AX76" s="55">
        <f t="shared" si="249"/>
        <v>2.0833333333333315E-2</v>
      </c>
      <c r="AY76" s="55">
        <f t="shared" si="250"/>
        <v>2.0833333333333315E-2</v>
      </c>
      <c r="AZ76" s="55">
        <f t="shared" si="251"/>
        <v>2.0833333333333315E-2</v>
      </c>
      <c r="BA76" s="55">
        <f t="shared" si="252"/>
        <v>2.083333333333337E-2</v>
      </c>
      <c r="BB76" s="55">
        <f t="shared" si="253"/>
        <v>2.0833333333333315E-2</v>
      </c>
      <c r="BC76" s="55">
        <f t="shared" si="254"/>
        <v>2.083333333333337E-2</v>
      </c>
      <c r="BE76" s="51" t="s">
        <v>3</v>
      </c>
      <c r="BF76" s="56">
        <f t="shared" ref="BF76:BF85" si="268">100*(V76)/(M76+$D$2)</f>
        <v>62.068965517241374</v>
      </c>
      <c r="BG76" s="56">
        <f t="shared" si="255"/>
        <v>62.068965517241374</v>
      </c>
      <c r="BH76" s="56">
        <f t="shared" si="256"/>
        <v>62.068965517241374</v>
      </c>
      <c r="BI76" s="56">
        <f t="shared" si="257"/>
        <v>62.068965517241374</v>
      </c>
      <c r="BJ76" s="56">
        <f t="shared" si="258"/>
        <v>59.259259259259252</v>
      </c>
      <c r="BK76" s="56">
        <f t="shared" si="259"/>
        <v>59.259259259259252</v>
      </c>
      <c r="BL76" s="56">
        <f t="shared" si="260"/>
        <v>59.259259259259252</v>
      </c>
      <c r="BN76" s="51" t="s">
        <v>3</v>
      </c>
      <c r="BO76" s="57">
        <f t="shared" si="261"/>
        <v>0.33333333333333331</v>
      </c>
      <c r="BP76" s="57">
        <f t="shared" si="262"/>
        <v>0.16666666666666666</v>
      </c>
      <c r="BQ76" s="57">
        <f t="shared" si="263"/>
        <v>0.10416666666666664</v>
      </c>
      <c r="BR76" s="57">
        <f t="shared" si="264"/>
        <v>7.2916666666666657E-2</v>
      </c>
      <c r="BS76" s="57">
        <f t="shared" si="265"/>
        <v>4.5833333333333316E-2</v>
      </c>
      <c r="BT76" s="57">
        <f t="shared" si="266"/>
        <v>3.472222222222221E-2</v>
      </c>
      <c r="BU76" s="57">
        <f t="shared" si="267"/>
        <v>2.678571428571427E-2</v>
      </c>
    </row>
    <row r="77" spans="2:73" x14ac:dyDescent="0.25">
      <c r="B77" s="51" t="s">
        <v>4</v>
      </c>
      <c r="C77" s="52">
        <v>0.375</v>
      </c>
      <c r="D77" s="53">
        <v>0.5</v>
      </c>
      <c r="E77" s="53">
        <v>0.5</v>
      </c>
      <c r="F77" s="53">
        <v>0.5</v>
      </c>
      <c r="G77" s="53">
        <v>0.5</v>
      </c>
      <c r="H77" s="53">
        <v>0.47916666666666669</v>
      </c>
      <c r="I77" s="53">
        <v>0.45833333333333331</v>
      </c>
      <c r="J77" s="53">
        <v>0.4375</v>
      </c>
      <c r="L77" s="51" t="s">
        <v>4</v>
      </c>
      <c r="M77" s="53">
        <f t="shared" si="220"/>
        <v>0.66666666666666663</v>
      </c>
      <c r="N77" s="53">
        <f t="shared" si="221"/>
        <v>0.66666666666666663</v>
      </c>
      <c r="O77" s="53">
        <f t="shared" si="222"/>
        <v>0.66666666666666663</v>
      </c>
      <c r="P77" s="53">
        <f t="shared" si="223"/>
        <v>0.66666666666666663</v>
      </c>
      <c r="Q77" s="53">
        <f t="shared" si="224"/>
        <v>0.64583333333333337</v>
      </c>
      <c r="R77" s="53">
        <f t="shared" si="225"/>
        <v>0.625</v>
      </c>
      <c r="S77" s="53">
        <f t="shared" si="226"/>
        <v>0.60416666666666663</v>
      </c>
      <c r="U77" s="51" t="s">
        <v>4</v>
      </c>
      <c r="V77" s="53">
        <f t="shared" si="227"/>
        <v>0.45833333333333326</v>
      </c>
      <c r="W77" s="53">
        <f t="shared" si="228"/>
        <v>0.45833333333333326</v>
      </c>
      <c r="X77" s="53">
        <f t="shared" si="229"/>
        <v>0.45833333333333326</v>
      </c>
      <c r="Y77" s="53">
        <f t="shared" si="230"/>
        <v>0.45833333333333326</v>
      </c>
      <c r="Z77" s="53">
        <f t="shared" si="231"/>
        <v>0.4375</v>
      </c>
      <c r="AA77" s="53">
        <f t="shared" si="232"/>
        <v>0.41666666666666663</v>
      </c>
      <c r="AB77" s="53">
        <f t="shared" si="233"/>
        <v>0.39583333333333326</v>
      </c>
      <c r="AD77" s="51" t="s">
        <v>4</v>
      </c>
      <c r="AE77" s="54">
        <f t="shared" si="234"/>
        <v>0</v>
      </c>
      <c r="AF77" s="54">
        <f t="shared" si="235"/>
        <v>0</v>
      </c>
      <c r="AG77" s="54">
        <f t="shared" si="236"/>
        <v>0</v>
      </c>
      <c r="AH77" s="54">
        <f t="shared" si="237"/>
        <v>0</v>
      </c>
      <c r="AI77" s="54">
        <f t="shared" si="238"/>
        <v>4.1666666666666685E-2</v>
      </c>
      <c r="AJ77" s="54">
        <f t="shared" si="239"/>
        <v>8.3333333333333426E-2</v>
      </c>
      <c r="AK77" s="54">
        <f t="shared" si="240"/>
        <v>0.12500000000000017</v>
      </c>
      <c r="AM77" s="51" t="s">
        <v>4</v>
      </c>
      <c r="AN77" s="54">
        <f t="shared" si="241"/>
        <v>0.375</v>
      </c>
      <c r="AO77" s="54">
        <f t="shared" si="242"/>
        <v>0.375</v>
      </c>
      <c r="AP77" s="54">
        <f t="shared" si="243"/>
        <v>0.375</v>
      </c>
      <c r="AQ77" s="54">
        <f t="shared" si="244"/>
        <v>0.375</v>
      </c>
      <c r="AR77" s="54">
        <f t="shared" si="245"/>
        <v>0.33333333333333331</v>
      </c>
      <c r="AS77" s="54">
        <f t="shared" si="246"/>
        <v>0.29166666666666657</v>
      </c>
      <c r="AT77" s="54">
        <f t="shared" si="247"/>
        <v>0.24999999999999983</v>
      </c>
      <c r="AV77" s="51" t="s">
        <v>4</v>
      </c>
      <c r="AW77" s="55">
        <f t="shared" si="248"/>
        <v>8.3333333333333204E-2</v>
      </c>
      <c r="AX77" s="55">
        <f t="shared" si="249"/>
        <v>6.2499999999999889E-2</v>
      </c>
      <c r="AY77" s="55">
        <f t="shared" si="250"/>
        <v>4.1666666666666519E-2</v>
      </c>
      <c r="AZ77" s="55">
        <f t="shared" si="251"/>
        <v>2.0833333333333204E-2</v>
      </c>
      <c r="BA77" s="55">
        <f t="shared" si="252"/>
        <v>2.0833333333333315E-2</v>
      </c>
      <c r="BB77" s="55">
        <f t="shared" si="253"/>
        <v>2.0833333333333315E-2</v>
      </c>
      <c r="BC77" s="55">
        <f t="shared" si="254"/>
        <v>2.0833333333333426E-2</v>
      </c>
      <c r="BE77" s="51" t="s">
        <v>4</v>
      </c>
      <c r="BF77" s="56">
        <f t="shared" si="268"/>
        <v>66.666666666666657</v>
      </c>
      <c r="BG77" s="56">
        <f t="shared" si="255"/>
        <v>66.666666666666657</v>
      </c>
      <c r="BH77" s="56">
        <f t="shared" si="256"/>
        <v>66.666666666666657</v>
      </c>
      <c r="BI77" s="56">
        <f t="shared" si="257"/>
        <v>66.666666666666657</v>
      </c>
      <c r="BJ77" s="56">
        <f t="shared" si="258"/>
        <v>65.624999999999986</v>
      </c>
      <c r="BK77" s="56">
        <f t="shared" si="259"/>
        <v>64.516129032258064</v>
      </c>
      <c r="BL77" s="56">
        <f t="shared" si="260"/>
        <v>63.333333333333329</v>
      </c>
      <c r="BN77" s="51" t="s">
        <v>4</v>
      </c>
      <c r="BO77" s="57">
        <f t="shared" si="261"/>
        <v>0.375</v>
      </c>
      <c r="BP77" s="57">
        <f t="shared" si="262"/>
        <v>0.1875</v>
      </c>
      <c r="BQ77" s="57">
        <f t="shared" si="263"/>
        <v>0.125</v>
      </c>
      <c r="BR77" s="57">
        <f t="shared" si="264"/>
        <v>9.375E-2</v>
      </c>
      <c r="BS77" s="57">
        <f t="shared" si="265"/>
        <v>6.6666666666666666E-2</v>
      </c>
      <c r="BT77" s="57">
        <f t="shared" si="266"/>
        <v>4.8611111111111098E-2</v>
      </c>
      <c r="BU77" s="57">
        <f t="shared" si="267"/>
        <v>3.5714285714285691E-2</v>
      </c>
    </row>
    <row r="78" spans="2:73" x14ac:dyDescent="0.25">
      <c r="B78" s="51" t="s">
        <v>5</v>
      </c>
      <c r="C78" s="52">
        <v>0.375</v>
      </c>
      <c r="D78" s="53">
        <v>0.54166666666666663</v>
      </c>
      <c r="E78" s="53">
        <v>0.54166666666666663</v>
      </c>
      <c r="F78" s="53">
        <v>0.5</v>
      </c>
      <c r="G78" s="53">
        <v>0.5</v>
      </c>
      <c r="H78" s="53">
        <v>0.47916666666666669</v>
      </c>
      <c r="I78" s="53">
        <v>0.45833333333333331</v>
      </c>
      <c r="J78" s="53">
        <v>0.4375</v>
      </c>
      <c r="L78" s="51" t="s">
        <v>5</v>
      </c>
      <c r="M78" s="53">
        <f t="shared" si="220"/>
        <v>0.66666666666666663</v>
      </c>
      <c r="N78" s="53">
        <f t="shared" si="221"/>
        <v>0.66666666666666663</v>
      </c>
      <c r="O78" s="53">
        <f t="shared" si="222"/>
        <v>0.66666666666666663</v>
      </c>
      <c r="P78" s="53">
        <f t="shared" si="223"/>
        <v>0.66666666666666663</v>
      </c>
      <c r="Q78" s="53">
        <f t="shared" si="224"/>
        <v>0.64583333333333337</v>
      </c>
      <c r="R78" s="53">
        <f t="shared" si="225"/>
        <v>0.625</v>
      </c>
      <c r="S78" s="53">
        <f t="shared" si="226"/>
        <v>0.60416666666666663</v>
      </c>
      <c r="U78" s="51" t="s">
        <v>5</v>
      </c>
      <c r="V78" s="53">
        <f t="shared" si="227"/>
        <v>0.45833333333333326</v>
      </c>
      <c r="W78" s="53">
        <f t="shared" si="228"/>
        <v>0.45833333333333326</v>
      </c>
      <c r="X78" s="53">
        <f t="shared" si="229"/>
        <v>0.45833333333333326</v>
      </c>
      <c r="Y78" s="53">
        <f t="shared" si="230"/>
        <v>0.45833333333333326</v>
      </c>
      <c r="Z78" s="53">
        <f t="shared" si="231"/>
        <v>0.4375</v>
      </c>
      <c r="AA78" s="53">
        <f t="shared" si="232"/>
        <v>0.41666666666666663</v>
      </c>
      <c r="AB78" s="53">
        <f t="shared" si="233"/>
        <v>0.39583333333333326</v>
      </c>
      <c r="AD78" s="51" t="s">
        <v>5</v>
      </c>
      <c r="AE78" s="54">
        <f t="shared" si="234"/>
        <v>0</v>
      </c>
      <c r="AF78" s="54">
        <f t="shared" si="235"/>
        <v>0</v>
      </c>
      <c r="AG78" s="54">
        <f t="shared" si="236"/>
        <v>0</v>
      </c>
      <c r="AH78" s="54">
        <f t="shared" si="237"/>
        <v>0</v>
      </c>
      <c r="AI78" s="54">
        <f t="shared" si="238"/>
        <v>4.1666666666666685E-2</v>
      </c>
      <c r="AJ78" s="54">
        <f t="shared" si="239"/>
        <v>8.3333333333333426E-2</v>
      </c>
      <c r="AK78" s="54">
        <f t="shared" si="240"/>
        <v>0.12500000000000017</v>
      </c>
      <c r="AM78" s="51" t="s">
        <v>5</v>
      </c>
      <c r="AN78" s="54">
        <f t="shared" si="241"/>
        <v>0.375</v>
      </c>
      <c r="AO78" s="54">
        <f t="shared" si="242"/>
        <v>0.375</v>
      </c>
      <c r="AP78" s="54">
        <f t="shared" si="243"/>
        <v>0.375</v>
      </c>
      <c r="AQ78" s="54">
        <f t="shared" si="244"/>
        <v>0.375</v>
      </c>
      <c r="AR78" s="54">
        <f t="shared" si="245"/>
        <v>0.33333333333333331</v>
      </c>
      <c r="AS78" s="54">
        <f t="shared" si="246"/>
        <v>0.29166666666666657</v>
      </c>
      <c r="AT78" s="54">
        <f t="shared" si="247"/>
        <v>0.24999999999999983</v>
      </c>
      <c r="AV78" s="51" t="s">
        <v>5</v>
      </c>
      <c r="AW78" s="55">
        <f t="shared" si="248"/>
        <v>8.3333333333333204E-2</v>
      </c>
      <c r="AX78" s="55">
        <f t="shared" si="249"/>
        <v>6.2499999999999889E-2</v>
      </c>
      <c r="AY78" s="55">
        <f t="shared" si="250"/>
        <v>4.1666666666666519E-2</v>
      </c>
      <c r="AZ78" s="55">
        <f t="shared" si="251"/>
        <v>2.0833333333333204E-2</v>
      </c>
      <c r="BA78" s="55">
        <f t="shared" si="252"/>
        <v>2.0833333333333315E-2</v>
      </c>
      <c r="BB78" s="55">
        <f t="shared" si="253"/>
        <v>2.0833333333333315E-2</v>
      </c>
      <c r="BC78" s="55">
        <f t="shared" si="254"/>
        <v>2.0833333333333426E-2</v>
      </c>
      <c r="BE78" s="51" t="s">
        <v>5</v>
      </c>
      <c r="BF78" s="56">
        <f t="shared" si="268"/>
        <v>66.666666666666657</v>
      </c>
      <c r="BG78" s="56">
        <f t="shared" si="255"/>
        <v>66.666666666666657</v>
      </c>
      <c r="BH78" s="56">
        <f t="shared" si="256"/>
        <v>66.666666666666657</v>
      </c>
      <c r="BI78" s="56">
        <f t="shared" si="257"/>
        <v>66.666666666666657</v>
      </c>
      <c r="BJ78" s="56">
        <f t="shared" si="258"/>
        <v>65.624999999999986</v>
      </c>
      <c r="BK78" s="56">
        <f t="shared" si="259"/>
        <v>64.516129032258064</v>
      </c>
      <c r="BL78" s="56">
        <f t="shared" si="260"/>
        <v>63.333333333333329</v>
      </c>
      <c r="BN78" s="51" t="s">
        <v>5</v>
      </c>
      <c r="BO78" s="57">
        <f t="shared" si="261"/>
        <v>0.375</v>
      </c>
      <c r="BP78" s="57">
        <f t="shared" si="262"/>
        <v>0.1875</v>
      </c>
      <c r="BQ78" s="57">
        <f t="shared" si="263"/>
        <v>0.125</v>
      </c>
      <c r="BR78" s="57">
        <f t="shared" si="264"/>
        <v>9.375E-2</v>
      </c>
      <c r="BS78" s="57">
        <f t="shared" si="265"/>
        <v>6.6666666666666666E-2</v>
      </c>
      <c r="BT78" s="57">
        <f t="shared" si="266"/>
        <v>4.8611111111111098E-2</v>
      </c>
      <c r="BU78" s="57">
        <f t="shared" si="267"/>
        <v>3.5714285714285691E-2</v>
      </c>
    </row>
    <row r="79" spans="2:73" x14ac:dyDescent="0.25">
      <c r="B79" s="51" t="s">
        <v>6</v>
      </c>
      <c r="C79" s="52">
        <v>0.375</v>
      </c>
      <c r="D79" s="53">
        <v>0.58333333333333337</v>
      </c>
      <c r="E79" s="53">
        <v>0.58333333333333337</v>
      </c>
      <c r="F79" s="53">
        <v>0.54166666666666663</v>
      </c>
      <c r="G79" s="53">
        <v>0.54166666666666663</v>
      </c>
      <c r="H79" s="53">
        <v>0.52083333333333337</v>
      </c>
      <c r="I79" s="53">
        <v>0.5</v>
      </c>
      <c r="J79" s="53">
        <v>0.47916666666666669</v>
      </c>
      <c r="L79" s="51" t="s">
        <v>6</v>
      </c>
      <c r="M79" s="53">
        <f t="shared" si="220"/>
        <v>0.66666666666666663</v>
      </c>
      <c r="N79" s="53">
        <f t="shared" si="221"/>
        <v>0.66666666666666663</v>
      </c>
      <c r="O79" s="53">
        <f t="shared" si="222"/>
        <v>0.66666666666666663</v>
      </c>
      <c r="P79" s="53">
        <f t="shared" si="223"/>
        <v>0.66666666666666663</v>
      </c>
      <c r="Q79" s="53">
        <f t="shared" si="224"/>
        <v>0.66666666666666663</v>
      </c>
      <c r="R79" s="53">
        <f t="shared" si="225"/>
        <v>0.66666666666666663</v>
      </c>
      <c r="S79" s="53">
        <f t="shared" si="226"/>
        <v>0.64583333333333337</v>
      </c>
      <c r="U79" s="51" t="s">
        <v>6</v>
      </c>
      <c r="V79" s="53">
        <f t="shared" si="227"/>
        <v>0.45833333333333326</v>
      </c>
      <c r="W79" s="53">
        <f t="shared" si="228"/>
        <v>0.45833333333333326</v>
      </c>
      <c r="X79" s="53">
        <f t="shared" si="229"/>
        <v>0.45833333333333326</v>
      </c>
      <c r="Y79" s="53">
        <f t="shared" si="230"/>
        <v>0.45833333333333326</v>
      </c>
      <c r="Z79" s="53">
        <f t="shared" si="231"/>
        <v>0.45833333333333326</v>
      </c>
      <c r="AA79" s="53">
        <f t="shared" si="232"/>
        <v>0.45833333333333326</v>
      </c>
      <c r="AB79" s="53">
        <f t="shared" si="233"/>
        <v>0.4375</v>
      </c>
      <c r="AD79" s="51" t="s">
        <v>6</v>
      </c>
      <c r="AE79" s="54">
        <f t="shared" si="234"/>
        <v>0</v>
      </c>
      <c r="AF79" s="54">
        <f t="shared" si="235"/>
        <v>0</v>
      </c>
      <c r="AG79" s="54">
        <f t="shared" si="236"/>
        <v>0</v>
      </c>
      <c r="AH79" s="54">
        <f t="shared" si="237"/>
        <v>0</v>
      </c>
      <c r="AI79" s="54">
        <f t="shared" si="238"/>
        <v>2.0833333333333426E-2</v>
      </c>
      <c r="AJ79" s="54">
        <f t="shared" si="239"/>
        <v>4.1666666666666796E-2</v>
      </c>
      <c r="AK79" s="54">
        <f t="shared" si="240"/>
        <v>8.3333333333333426E-2</v>
      </c>
      <c r="AM79" s="51" t="s">
        <v>6</v>
      </c>
      <c r="AN79" s="54">
        <f t="shared" si="241"/>
        <v>0.375</v>
      </c>
      <c r="AO79" s="54">
        <f t="shared" si="242"/>
        <v>0.375</v>
      </c>
      <c r="AP79" s="54">
        <f t="shared" si="243"/>
        <v>0.375</v>
      </c>
      <c r="AQ79" s="54">
        <f t="shared" si="244"/>
        <v>0.375</v>
      </c>
      <c r="AR79" s="54">
        <f t="shared" si="245"/>
        <v>0.35416666666666657</v>
      </c>
      <c r="AS79" s="54">
        <f t="shared" si="246"/>
        <v>0.3333333333333332</v>
      </c>
      <c r="AT79" s="54">
        <f t="shared" si="247"/>
        <v>0.29166666666666657</v>
      </c>
      <c r="AV79" s="51" t="s">
        <v>6</v>
      </c>
      <c r="AW79" s="55">
        <f t="shared" si="248"/>
        <v>8.3333333333333204E-2</v>
      </c>
      <c r="AX79" s="55">
        <f t="shared" si="249"/>
        <v>6.2499999999999889E-2</v>
      </c>
      <c r="AY79" s="55">
        <f t="shared" si="250"/>
        <v>4.1666666666666519E-2</v>
      </c>
      <c r="AZ79" s="55">
        <f t="shared" si="251"/>
        <v>2.0833333333333204E-2</v>
      </c>
      <c r="BA79" s="55">
        <f t="shared" si="252"/>
        <v>2.0833333333333315E-2</v>
      </c>
      <c r="BB79" s="55">
        <f t="shared" si="253"/>
        <v>2.0833333333333315E-2</v>
      </c>
      <c r="BC79" s="55">
        <f t="shared" si="254"/>
        <v>2.083333333333337E-2</v>
      </c>
      <c r="BE79" s="51" t="s">
        <v>6</v>
      </c>
      <c r="BF79" s="56">
        <f t="shared" si="268"/>
        <v>66.666666666666657</v>
      </c>
      <c r="BG79" s="56">
        <f t="shared" si="255"/>
        <v>66.666666666666657</v>
      </c>
      <c r="BH79" s="56">
        <f t="shared" si="256"/>
        <v>66.666666666666657</v>
      </c>
      <c r="BI79" s="56">
        <f t="shared" si="257"/>
        <v>66.666666666666657</v>
      </c>
      <c r="BJ79" s="56">
        <f t="shared" si="258"/>
        <v>66.666666666666657</v>
      </c>
      <c r="BK79" s="56">
        <f t="shared" si="259"/>
        <v>66.666666666666657</v>
      </c>
      <c r="BL79" s="56">
        <f t="shared" si="260"/>
        <v>65.624999999999986</v>
      </c>
      <c r="BN79" s="51" t="s">
        <v>6</v>
      </c>
      <c r="BO79" s="57">
        <f t="shared" si="261"/>
        <v>0.375</v>
      </c>
      <c r="BP79" s="57">
        <f t="shared" si="262"/>
        <v>0.1875</v>
      </c>
      <c r="BQ79" s="57">
        <f t="shared" si="263"/>
        <v>0.125</v>
      </c>
      <c r="BR79" s="57">
        <f t="shared" si="264"/>
        <v>9.375E-2</v>
      </c>
      <c r="BS79" s="57">
        <f t="shared" si="265"/>
        <v>7.0833333333333318E-2</v>
      </c>
      <c r="BT79" s="57">
        <f t="shared" si="266"/>
        <v>5.5555555555555532E-2</v>
      </c>
      <c r="BU79" s="57">
        <f t="shared" si="267"/>
        <v>4.166666666666665E-2</v>
      </c>
    </row>
    <row r="80" spans="2:73" x14ac:dyDescent="0.25">
      <c r="B80" s="51" t="s">
        <v>7</v>
      </c>
      <c r="C80" s="52">
        <v>0.375</v>
      </c>
      <c r="D80" s="53">
        <v>0.54166666666666663</v>
      </c>
      <c r="E80" s="53">
        <v>0.54166666666666663</v>
      </c>
      <c r="F80" s="53">
        <v>0.54166666666666663</v>
      </c>
      <c r="G80" s="53">
        <v>0.54166666666666663</v>
      </c>
      <c r="H80" s="53">
        <v>0.52083333333333337</v>
      </c>
      <c r="I80" s="53">
        <v>0.5</v>
      </c>
      <c r="J80" s="53">
        <v>0.47916666666666669</v>
      </c>
      <c r="L80" s="51" t="s">
        <v>7</v>
      </c>
      <c r="M80" s="53">
        <f t="shared" si="220"/>
        <v>0.66666666666666663</v>
      </c>
      <c r="N80" s="53">
        <f t="shared" si="221"/>
        <v>0.66666666666666663</v>
      </c>
      <c r="O80" s="53">
        <f t="shared" si="222"/>
        <v>0.66666666666666663</v>
      </c>
      <c r="P80" s="53">
        <f t="shared" si="223"/>
        <v>0.66666666666666663</v>
      </c>
      <c r="Q80" s="53">
        <f t="shared" si="224"/>
        <v>0.66666666666666663</v>
      </c>
      <c r="R80" s="53">
        <f t="shared" si="225"/>
        <v>0.66666666666666663</v>
      </c>
      <c r="S80" s="53">
        <f t="shared" si="226"/>
        <v>0.64583333333333337</v>
      </c>
      <c r="U80" s="51" t="s">
        <v>7</v>
      </c>
      <c r="V80" s="53">
        <f t="shared" si="227"/>
        <v>0.45833333333333326</v>
      </c>
      <c r="W80" s="53">
        <f t="shared" si="228"/>
        <v>0.45833333333333326</v>
      </c>
      <c r="X80" s="53">
        <f t="shared" si="229"/>
        <v>0.45833333333333326</v>
      </c>
      <c r="Y80" s="53">
        <f t="shared" si="230"/>
        <v>0.45833333333333326</v>
      </c>
      <c r="Z80" s="53">
        <f t="shared" si="231"/>
        <v>0.45833333333333326</v>
      </c>
      <c r="AA80" s="53">
        <f t="shared" si="232"/>
        <v>0.45833333333333326</v>
      </c>
      <c r="AB80" s="53">
        <f t="shared" si="233"/>
        <v>0.4375</v>
      </c>
      <c r="AD80" s="51" t="s">
        <v>7</v>
      </c>
      <c r="AE80" s="54">
        <f t="shared" si="234"/>
        <v>0</v>
      </c>
      <c r="AF80" s="54">
        <f t="shared" si="235"/>
        <v>0</v>
      </c>
      <c r="AG80" s="54">
        <f t="shared" si="236"/>
        <v>0</v>
      </c>
      <c r="AH80" s="54">
        <f t="shared" si="237"/>
        <v>0</v>
      </c>
      <c r="AI80" s="54">
        <f t="shared" si="238"/>
        <v>2.0833333333333426E-2</v>
      </c>
      <c r="AJ80" s="54">
        <f t="shared" si="239"/>
        <v>4.1666666666666796E-2</v>
      </c>
      <c r="AK80" s="54">
        <f t="shared" si="240"/>
        <v>8.3333333333333426E-2</v>
      </c>
      <c r="AM80" s="51" t="s">
        <v>7</v>
      </c>
      <c r="AN80" s="54">
        <f t="shared" si="241"/>
        <v>0.375</v>
      </c>
      <c r="AO80" s="54">
        <f t="shared" si="242"/>
        <v>0.375</v>
      </c>
      <c r="AP80" s="54">
        <f t="shared" si="243"/>
        <v>0.375</v>
      </c>
      <c r="AQ80" s="54">
        <f t="shared" si="244"/>
        <v>0.375</v>
      </c>
      <c r="AR80" s="54">
        <f t="shared" si="245"/>
        <v>0.35416666666666657</v>
      </c>
      <c r="AS80" s="54">
        <f t="shared" si="246"/>
        <v>0.3333333333333332</v>
      </c>
      <c r="AT80" s="54">
        <f t="shared" si="247"/>
        <v>0.29166666666666657</v>
      </c>
      <c r="AV80" s="51" t="s">
        <v>7</v>
      </c>
      <c r="AW80" s="55">
        <f t="shared" si="248"/>
        <v>8.3333333333333204E-2</v>
      </c>
      <c r="AX80" s="55">
        <f t="shared" si="249"/>
        <v>6.2499999999999889E-2</v>
      </c>
      <c r="AY80" s="55">
        <f t="shared" si="250"/>
        <v>4.1666666666666519E-2</v>
      </c>
      <c r="AZ80" s="55">
        <f t="shared" si="251"/>
        <v>2.0833333333333204E-2</v>
      </c>
      <c r="BA80" s="55">
        <f t="shared" si="252"/>
        <v>2.0833333333333315E-2</v>
      </c>
      <c r="BB80" s="55">
        <f t="shared" si="253"/>
        <v>2.0833333333333315E-2</v>
      </c>
      <c r="BC80" s="55">
        <f t="shared" si="254"/>
        <v>2.083333333333337E-2</v>
      </c>
      <c r="BE80" s="51" t="s">
        <v>7</v>
      </c>
      <c r="BF80" s="56">
        <f t="shared" si="268"/>
        <v>66.666666666666657</v>
      </c>
      <c r="BG80" s="56">
        <f t="shared" si="255"/>
        <v>66.666666666666657</v>
      </c>
      <c r="BH80" s="56">
        <f t="shared" si="256"/>
        <v>66.666666666666657</v>
      </c>
      <c r="BI80" s="56">
        <f t="shared" si="257"/>
        <v>66.666666666666657</v>
      </c>
      <c r="BJ80" s="56">
        <f t="shared" si="258"/>
        <v>66.666666666666657</v>
      </c>
      <c r="BK80" s="56">
        <f t="shared" si="259"/>
        <v>66.666666666666657</v>
      </c>
      <c r="BL80" s="56">
        <f t="shared" si="260"/>
        <v>65.624999999999986</v>
      </c>
      <c r="BN80" s="51" t="s">
        <v>7</v>
      </c>
      <c r="BO80" s="57">
        <f t="shared" si="261"/>
        <v>0.375</v>
      </c>
      <c r="BP80" s="57">
        <f t="shared" si="262"/>
        <v>0.1875</v>
      </c>
      <c r="BQ80" s="57">
        <f t="shared" si="263"/>
        <v>0.125</v>
      </c>
      <c r="BR80" s="57">
        <f t="shared" si="264"/>
        <v>9.375E-2</v>
      </c>
      <c r="BS80" s="57">
        <f t="shared" si="265"/>
        <v>7.0833333333333318E-2</v>
      </c>
      <c r="BT80" s="57">
        <f t="shared" si="266"/>
        <v>5.5555555555555532E-2</v>
      </c>
      <c r="BU80" s="57">
        <f t="shared" si="267"/>
        <v>4.166666666666665E-2</v>
      </c>
    </row>
    <row r="81" spans="2:73" x14ac:dyDescent="0.25">
      <c r="B81" s="51" t="s">
        <v>8</v>
      </c>
      <c r="C81" s="52">
        <v>0.375</v>
      </c>
      <c r="D81" s="53">
        <v>0.5</v>
      </c>
      <c r="E81" s="53">
        <v>0.5</v>
      </c>
      <c r="F81" s="53">
        <v>0.5</v>
      </c>
      <c r="G81" s="53">
        <v>0.5</v>
      </c>
      <c r="H81" s="53">
        <v>0.47916666666666669</v>
      </c>
      <c r="I81" s="53">
        <v>0.45833333333333331</v>
      </c>
      <c r="J81" s="53">
        <v>0.4375</v>
      </c>
      <c r="L81" s="51" t="s">
        <v>8</v>
      </c>
      <c r="M81" s="53">
        <f t="shared" si="220"/>
        <v>0.66666666666666663</v>
      </c>
      <c r="N81" s="53">
        <f t="shared" si="221"/>
        <v>0.66666666666666663</v>
      </c>
      <c r="O81" s="53">
        <f t="shared" si="222"/>
        <v>0.66666666666666663</v>
      </c>
      <c r="P81" s="53">
        <f t="shared" si="223"/>
        <v>0.66666666666666663</v>
      </c>
      <c r="Q81" s="53">
        <f t="shared" si="224"/>
        <v>0.64583333333333337</v>
      </c>
      <c r="R81" s="53">
        <f t="shared" si="225"/>
        <v>0.625</v>
      </c>
      <c r="S81" s="53">
        <f t="shared" si="226"/>
        <v>0.60416666666666663</v>
      </c>
      <c r="U81" s="51" t="s">
        <v>8</v>
      </c>
      <c r="V81" s="53">
        <f t="shared" si="227"/>
        <v>0.45833333333333326</v>
      </c>
      <c r="W81" s="53">
        <f t="shared" si="228"/>
        <v>0.45833333333333326</v>
      </c>
      <c r="X81" s="53">
        <f t="shared" si="229"/>
        <v>0.45833333333333326</v>
      </c>
      <c r="Y81" s="53">
        <f t="shared" si="230"/>
        <v>0.45833333333333326</v>
      </c>
      <c r="Z81" s="53">
        <f t="shared" si="231"/>
        <v>0.4375</v>
      </c>
      <c r="AA81" s="53">
        <f t="shared" si="232"/>
        <v>0.41666666666666663</v>
      </c>
      <c r="AB81" s="53">
        <f t="shared" si="233"/>
        <v>0.39583333333333326</v>
      </c>
      <c r="AD81" s="51" t="s">
        <v>8</v>
      </c>
      <c r="AE81" s="54">
        <f t="shared" si="234"/>
        <v>0</v>
      </c>
      <c r="AF81" s="54">
        <f t="shared" si="235"/>
        <v>0</v>
      </c>
      <c r="AG81" s="54">
        <f t="shared" si="236"/>
        <v>0</v>
      </c>
      <c r="AH81" s="54">
        <f t="shared" si="237"/>
        <v>0</v>
      </c>
      <c r="AI81" s="54">
        <f t="shared" si="238"/>
        <v>4.1666666666666685E-2</v>
      </c>
      <c r="AJ81" s="54">
        <f t="shared" si="239"/>
        <v>8.3333333333333426E-2</v>
      </c>
      <c r="AK81" s="54">
        <f t="shared" si="240"/>
        <v>0.12500000000000017</v>
      </c>
      <c r="AM81" s="51" t="s">
        <v>8</v>
      </c>
      <c r="AN81" s="54">
        <f t="shared" si="241"/>
        <v>0.375</v>
      </c>
      <c r="AO81" s="54">
        <f t="shared" si="242"/>
        <v>0.375</v>
      </c>
      <c r="AP81" s="54">
        <f t="shared" si="243"/>
        <v>0.375</v>
      </c>
      <c r="AQ81" s="54">
        <f t="shared" si="244"/>
        <v>0.375</v>
      </c>
      <c r="AR81" s="54">
        <f t="shared" si="245"/>
        <v>0.33333333333333331</v>
      </c>
      <c r="AS81" s="54">
        <f t="shared" si="246"/>
        <v>0.29166666666666657</v>
      </c>
      <c r="AT81" s="54">
        <f t="shared" si="247"/>
        <v>0.24999999999999983</v>
      </c>
      <c r="AV81" s="51" t="s">
        <v>8</v>
      </c>
      <c r="AW81" s="55">
        <f t="shared" si="248"/>
        <v>8.3333333333333204E-2</v>
      </c>
      <c r="AX81" s="55">
        <f t="shared" si="249"/>
        <v>6.2499999999999889E-2</v>
      </c>
      <c r="AY81" s="55">
        <f t="shared" si="250"/>
        <v>4.1666666666666519E-2</v>
      </c>
      <c r="AZ81" s="55">
        <f t="shared" si="251"/>
        <v>2.0833333333333204E-2</v>
      </c>
      <c r="BA81" s="55">
        <f t="shared" si="252"/>
        <v>2.0833333333333315E-2</v>
      </c>
      <c r="BB81" s="55">
        <f t="shared" si="253"/>
        <v>2.0833333333333315E-2</v>
      </c>
      <c r="BC81" s="55">
        <f t="shared" si="254"/>
        <v>2.0833333333333426E-2</v>
      </c>
      <c r="BE81" s="51" t="s">
        <v>8</v>
      </c>
      <c r="BF81" s="56">
        <f t="shared" si="268"/>
        <v>66.666666666666657</v>
      </c>
      <c r="BG81" s="56">
        <f t="shared" si="255"/>
        <v>66.666666666666657</v>
      </c>
      <c r="BH81" s="56">
        <f t="shared" si="256"/>
        <v>66.666666666666657</v>
      </c>
      <c r="BI81" s="56">
        <f t="shared" si="257"/>
        <v>66.666666666666657</v>
      </c>
      <c r="BJ81" s="56">
        <f t="shared" si="258"/>
        <v>65.624999999999986</v>
      </c>
      <c r="BK81" s="56">
        <f t="shared" si="259"/>
        <v>64.516129032258064</v>
      </c>
      <c r="BL81" s="56">
        <f t="shared" si="260"/>
        <v>63.333333333333329</v>
      </c>
      <c r="BN81" s="51" t="s">
        <v>8</v>
      </c>
      <c r="BO81" s="57">
        <f t="shared" si="261"/>
        <v>0.375</v>
      </c>
      <c r="BP81" s="57">
        <f t="shared" si="262"/>
        <v>0.1875</v>
      </c>
      <c r="BQ81" s="57">
        <f t="shared" si="263"/>
        <v>0.125</v>
      </c>
      <c r="BR81" s="57">
        <f t="shared" si="264"/>
        <v>9.375E-2</v>
      </c>
      <c r="BS81" s="57">
        <f t="shared" si="265"/>
        <v>6.6666666666666666E-2</v>
      </c>
      <c r="BT81" s="57">
        <f t="shared" si="266"/>
        <v>4.8611111111111098E-2</v>
      </c>
      <c r="BU81" s="57">
        <f t="shared" si="267"/>
        <v>3.5714285714285691E-2</v>
      </c>
    </row>
    <row r="82" spans="2:73" x14ac:dyDescent="0.25">
      <c r="B82" s="51" t="s">
        <v>9</v>
      </c>
      <c r="C82" s="52">
        <v>0.375</v>
      </c>
      <c r="D82" s="53">
        <v>0.5</v>
      </c>
      <c r="E82" s="53">
        <v>0.5</v>
      </c>
      <c r="F82" s="53">
        <v>0.45833333333333331</v>
      </c>
      <c r="G82" s="53">
        <v>0.45833333333333331</v>
      </c>
      <c r="H82" s="53">
        <v>0.41666666666666669</v>
      </c>
      <c r="I82" s="53">
        <v>0.375</v>
      </c>
      <c r="J82" s="53">
        <v>0.375</v>
      </c>
      <c r="L82" s="51" t="s">
        <v>9</v>
      </c>
      <c r="M82" s="53">
        <f t="shared" si="220"/>
        <v>0.66666666666666663</v>
      </c>
      <c r="N82" s="53">
        <f t="shared" si="221"/>
        <v>0.66666666666666663</v>
      </c>
      <c r="O82" s="53">
        <f t="shared" si="222"/>
        <v>0.625</v>
      </c>
      <c r="P82" s="53">
        <f t="shared" si="223"/>
        <v>0.625</v>
      </c>
      <c r="Q82" s="53">
        <f t="shared" si="224"/>
        <v>0.58333333333333337</v>
      </c>
      <c r="R82" s="53">
        <f t="shared" si="225"/>
        <v>0.54166666666666663</v>
      </c>
      <c r="S82" s="53">
        <f t="shared" si="226"/>
        <v>0.54166666666666663</v>
      </c>
      <c r="U82" s="51" t="s">
        <v>9</v>
      </c>
      <c r="V82" s="53">
        <f t="shared" si="227"/>
        <v>0.45833333333333326</v>
      </c>
      <c r="W82" s="53">
        <f t="shared" si="228"/>
        <v>0.45833333333333326</v>
      </c>
      <c r="X82" s="53">
        <f t="shared" si="229"/>
        <v>0.41666666666666663</v>
      </c>
      <c r="Y82" s="53">
        <f t="shared" si="230"/>
        <v>0.41666666666666663</v>
      </c>
      <c r="Z82" s="53">
        <f t="shared" si="231"/>
        <v>0.375</v>
      </c>
      <c r="AA82" s="53">
        <f t="shared" si="232"/>
        <v>0.33333333333333326</v>
      </c>
      <c r="AB82" s="53">
        <f t="shared" si="233"/>
        <v>0.33333333333333326</v>
      </c>
      <c r="AD82" s="51" t="s">
        <v>9</v>
      </c>
      <c r="AE82" s="54">
        <f t="shared" si="234"/>
        <v>0</v>
      </c>
      <c r="AF82" s="54">
        <f t="shared" si="235"/>
        <v>0</v>
      </c>
      <c r="AG82" s="54">
        <f t="shared" si="236"/>
        <v>2.0833333333333426E-2</v>
      </c>
      <c r="AH82" s="54">
        <f t="shared" si="237"/>
        <v>4.1666666666666741E-2</v>
      </c>
      <c r="AI82" s="54">
        <f t="shared" si="238"/>
        <v>0.10416666666666669</v>
      </c>
      <c r="AJ82" s="54">
        <f t="shared" si="239"/>
        <v>0.1666666666666668</v>
      </c>
      <c r="AK82" s="54">
        <f t="shared" si="240"/>
        <v>0.18750000000000017</v>
      </c>
      <c r="AM82" s="51" t="s">
        <v>9</v>
      </c>
      <c r="AN82" s="54">
        <f t="shared" si="241"/>
        <v>0.375</v>
      </c>
      <c r="AO82" s="54">
        <f t="shared" si="242"/>
        <v>0.375</v>
      </c>
      <c r="AP82" s="54">
        <f t="shared" si="243"/>
        <v>0.35416666666666657</v>
      </c>
      <c r="AQ82" s="54">
        <f t="shared" si="244"/>
        <v>0.33333333333333326</v>
      </c>
      <c r="AR82" s="54">
        <f t="shared" si="245"/>
        <v>0.27083333333333331</v>
      </c>
      <c r="AS82" s="54">
        <f t="shared" si="246"/>
        <v>0.2083333333333332</v>
      </c>
      <c r="AT82" s="54">
        <f t="shared" si="247"/>
        <v>0.18749999999999983</v>
      </c>
      <c r="AV82" s="51" t="s">
        <v>9</v>
      </c>
      <c r="AW82" s="55">
        <f t="shared" si="248"/>
        <v>8.3333333333333204E-2</v>
      </c>
      <c r="AX82" s="55">
        <f t="shared" si="249"/>
        <v>6.2499999999999889E-2</v>
      </c>
      <c r="AY82" s="55">
        <f t="shared" si="250"/>
        <v>2.0833333333333315E-2</v>
      </c>
      <c r="AZ82" s="55">
        <f t="shared" si="251"/>
        <v>2.0833333333333315E-2</v>
      </c>
      <c r="BA82" s="55">
        <f t="shared" si="252"/>
        <v>2.083333333333337E-2</v>
      </c>
      <c r="BB82" s="55">
        <f t="shared" si="253"/>
        <v>2.0833333333333426E-2</v>
      </c>
      <c r="BC82" s="55">
        <f t="shared" si="254"/>
        <v>2.0833333333333426E-2</v>
      </c>
      <c r="BE82" s="51" t="s">
        <v>9</v>
      </c>
      <c r="BF82" s="56">
        <f t="shared" si="268"/>
        <v>66.666666666666657</v>
      </c>
      <c r="BG82" s="56">
        <f t="shared" si="255"/>
        <v>66.666666666666657</v>
      </c>
      <c r="BH82" s="56">
        <f t="shared" si="256"/>
        <v>64.516129032258064</v>
      </c>
      <c r="BI82" s="56">
        <f t="shared" si="257"/>
        <v>64.516129032258064</v>
      </c>
      <c r="BJ82" s="56">
        <f t="shared" si="258"/>
        <v>62.068965517241374</v>
      </c>
      <c r="BK82" s="56">
        <f t="shared" si="259"/>
        <v>59.259259259259252</v>
      </c>
      <c r="BL82" s="56">
        <f t="shared" si="260"/>
        <v>59.259259259259252</v>
      </c>
      <c r="BN82" s="51" t="s">
        <v>9</v>
      </c>
      <c r="BO82" s="57">
        <f t="shared" si="261"/>
        <v>0.375</v>
      </c>
      <c r="BP82" s="57">
        <f t="shared" si="262"/>
        <v>0.1875</v>
      </c>
      <c r="BQ82" s="57">
        <f t="shared" si="263"/>
        <v>0.11805555555555552</v>
      </c>
      <c r="BR82" s="57">
        <f t="shared" si="264"/>
        <v>8.3333333333333315E-2</v>
      </c>
      <c r="BS82" s="57">
        <f t="shared" si="265"/>
        <v>5.4166666666666662E-2</v>
      </c>
      <c r="BT82" s="57">
        <f t="shared" si="266"/>
        <v>3.4722222222222203E-2</v>
      </c>
      <c r="BU82" s="57">
        <f t="shared" si="267"/>
        <v>2.6785714285714263E-2</v>
      </c>
    </row>
    <row r="83" spans="2:73" x14ac:dyDescent="0.25">
      <c r="B83" s="51" t="s">
        <v>10</v>
      </c>
      <c r="C83" s="52">
        <v>0.33333333333333331</v>
      </c>
      <c r="D83" s="53">
        <v>0.5</v>
      </c>
      <c r="E83" s="53">
        <v>0.5</v>
      </c>
      <c r="F83" s="53">
        <v>0.45833333333333331</v>
      </c>
      <c r="G83" s="53">
        <v>0.45833333333333331</v>
      </c>
      <c r="H83" s="53">
        <v>0.41666666666666669</v>
      </c>
      <c r="I83" s="53">
        <v>0.375</v>
      </c>
      <c r="J83" s="53">
        <v>0.375</v>
      </c>
      <c r="L83" s="51" t="s">
        <v>10</v>
      </c>
      <c r="M83" s="53">
        <f t="shared" si="220"/>
        <v>0.66666666666666663</v>
      </c>
      <c r="N83" s="53">
        <f t="shared" si="221"/>
        <v>0.66666666666666663</v>
      </c>
      <c r="O83" s="53">
        <f t="shared" si="222"/>
        <v>0.625</v>
      </c>
      <c r="P83" s="53">
        <f t="shared" si="223"/>
        <v>0.625</v>
      </c>
      <c r="Q83" s="53">
        <f t="shared" si="224"/>
        <v>0.58333333333333337</v>
      </c>
      <c r="R83" s="53">
        <f t="shared" si="225"/>
        <v>0.54166666666666663</v>
      </c>
      <c r="S83" s="53">
        <f t="shared" si="226"/>
        <v>0.54166666666666663</v>
      </c>
      <c r="U83" s="51" t="s">
        <v>10</v>
      </c>
      <c r="V83" s="53">
        <f t="shared" si="227"/>
        <v>0.45833333333333326</v>
      </c>
      <c r="W83" s="53">
        <f t="shared" si="228"/>
        <v>0.45833333333333326</v>
      </c>
      <c r="X83" s="53">
        <f t="shared" si="229"/>
        <v>0.41666666666666663</v>
      </c>
      <c r="Y83" s="53">
        <f t="shared" si="230"/>
        <v>0.41666666666666663</v>
      </c>
      <c r="Z83" s="53">
        <f t="shared" si="231"/>
        <v>0.375</v>
      </c>
      <c r="AA83" s="53">
        <f t="shared" si="232"/>
        <v>0.33333333333333326</v>
      </c>
      <c r="AB83" s="53">
        <f t="shared" si="233"/>
        <v>0.33333333333333326</v>
      </c>
      <c r="AD83" s="51" t="s">
        <v>10</v>
      </c>
      <c r="AE83" s="54">
        <f t="shared" si="234"/>
        <v>0</v>
      </c>
      <c r="AF83" s="54">
        <f t="shared" si="235"/>
        <v>0</v>
      </c>
      <c r="AG83" s="54">
        <f t="shared" si="236"/>
        <v>0</v>
      </c>
      <c r="AH83" s="54">
        <f t="shared" si="237"/>
        <v>0</v>
      </c>
      <c r="AI83" s="54">
        <f t="shared" si="238"/>
        <v>6.25E-2</v>
      </c>
      <c r="AJ83" s="54">
        <f t="shared" si="239"/>
        <v>0.12500000000000006</v>
      </c>
      <c r="AK83" s="54">
        <f t="shared" si="240"/>
        <v>0.14583333333333343</v>
      </c>
      <c r="AM83" s="51" t="s">
        <v>10</v>
      </c>
      <c r="AN83" s="54">
        <f t="shared" si="241"/>
        <v>0.33333333333333331</v>
      </c>
      <c r="AO83" s="54">
        <f t="shared" si="242"/>
        <v>0.33333333333333331</v>
      </c>
      <c r="AP83" s="54">
        <f t="shared" si="243"/>
        <v>0.33333333333333331</v>
      </c>
      <c r="AQ83" s="54">
        <f t="shared" si="244"/>
        <v>0.33333333333333331</v>
      </c>
      <c r="AR83" s="54">
        <f t="shared" si="245"/>
        <v>0.27083333333333331</v>
      </c>
      <c r="AS83" s="54">
        <f t="shared" si="246"/>
        <v>0.20833333333333326</v>
      </c>
      <c r="AT83" s="54">
        <f t="shared" si="247"/>
        <v>0.18749999999999989</v>
      </c>
      <c r="AV83" s="51" t="s">
        <v>10</v>
      </c>
      <c r="AW83" s="55">
        <f t="shared" si="248"/>
        <v>0.12499999999999989</v>
      </c>
      <c r="AX83" s="55">
        <f t="shared" si="249"/>
        <v>0.10416666666666657</v>
      </c>
      <c r="AY83" s="55">
        <f t="shared" si="250"/>
        <v>4.1666666666666574E-2</v>
      </c>
      <c r="AZ83" s="55">
        <f t="shared" si="251"/>
        <v>2.0833333333333259E-2</v>
      </c>
      <c r="BA83" s="55">
        <f t="shared" si="252"/>
        <v>2.083333333333337E-2</v>
      </c>
      <c r="BB83" s="55">
        <f t="shared" si="253"/>
        <v>2.0833333333333315E-2</v>
      </c>
      <c r="BC83" s="55">
        <f t="shared" si="254"/>
        <v>2.083333333333337E-2</v>
      </c>
      <c r="BE83" s="51" t="s">
        <v>10</v>
      </c>
      <c r="BF83" s="56">
        <f t="shared" si="268"/>
        <v>66.666666666666657</v>
      </c>
      <c r="BG83" s="56">
        <f t="shared" si="255"/>
        <v>66.666666666666657</v>
      </c>
      <c r="BH83" s="56">
        <f t="shared" si="256"/>
        <v>64.516129032258064</v>
      </c>
      <c r="BI83" s="56">
        <f t="shared" si="257"/>
        <v>64.516129032258064</v>
      </c>
      <c r="BJ83" s="56">
        <f t="shared" si="258"/>
        <v>62.068965517241374</v>
      </c>
      <c r="BK83" s="56">
        <f t="shared" si="259"/>
        <v>59.259259259259252</v>
      </c>
      <c r="BL83" s="56">
        <f t="shared" si="260"/>
        <v>59.259259259259252</v>
      </c>
      <c r="BN83" s="51" t="s">
        <v>10</v>
      </c>
      <c r="BO83" s="57">
        <f t="shared" si="261"/>
        <v>0.33333333333333331</v>
      </c>
      <c r="BP83" s="57">
        <f t="shared" si="262"/>
        <v>0.16666666666666666</v>
      </c>
      <c r="BQ83" s="57">
        <f t="shared" si="263"/>
        <v>0.1111111111111111</v>
      </c>
      <c r="BR83" s="57">
        <f t="shared" si="264"/>
        <v>8.3333333333333329E-2</v>
      </c>
      <c r="BS83" s="57">
        <f t="shared" si="265"/>
        <v>5.4166666666666662E-2</v>
      </c>
      <c r="BT83" s="57">
        <f t="shared" si="266"/>
        <v>3.472222222222221E-2</v>
      </c>
      <c r="BU83" s="57">
        <f t="shared" si="267"/>
        <v>2.678571428571427E-2</v>
      </c>
    </row>
    <row r="84" spans="2:73" x14ac:dyDescent="0.25">
      <c r="B84" s="51" t="s">
        <v>11</v>
      </c>
      <c r="C84" s="52">
        <v>0.33333333333333331</v>
      </c>
      <c r="D84" s="53">
        <v>0.45833333333333331</v>
      </c>
      <c r="E84" s="53">
        <v>0.45833333333333331</v>
      </c>
      <c r="F84" s="53">
        <v>0.41666666666666669</v>
      </c>
      <c r="G84" s="53">
        <v>0.41666666666666669</v>
      </c>
      <c r="H84" s="53">
        <v>0.375</v>
      </c>
      <c r="I84" s="53">
        <v>0.375</v>
      </c>
      <c r="J84" s="53">
        <v>0.375</v>
      </c>
      <c r="L84" s="51" t="s">
        <v>11</v>
      </c>
      <c r="M84" s="53">
        <f t="shared" si="220"/>
        <v>0.625</v>
      </c>
      <c r="N84" s="53">
        <f t="shared" si="221"/>
        <v>0.625</v>
      </c>
      <c r="O84" s="53">
        <f t="shared" si="222"/>
        <v>0.58333333333333337</v>
      </c>
      <c r="P84" s="53">
        <f t="shared" si="223"/>
        <v>0.58333333333333337</v>
      </c>
      <c r="Q84" s="53">
        <f t="shared" si="224"/>
        <v>0.54166666666666663</v>
      </c>
      <c r="R84" s="53">
        <f t="shared" si="225"/>
        <v>0.54166666666666663</v>
      </c>
      <c r="S84" s="53">
        <f t="shared" si="226"/>
        <v>0.54166666666666663</v>
      </c>
      <c r="U84" s="51" t="s">
        <v>11</v>
      </c>
      <c r="V84" s="53">
        <f t="shared" si="227"/>
        <v>0.41666666666666663</v>
      </c>
      <c r="W84" s="53">
        <f t="shared" si="228"/>
        <v>0.41666666666666663</v>
      </c>
      <c r="X84" s="53">
        <f t="shared" si="229"/>
        <v>0.375</v>
      </c>
      <c r="Y84" s="53">
        <f t="shared" si="230"/>
        <v>0.375</v>
      </c>
      <c r="Z84" s="53">
        <f t="shared" si="231"/>
        <v>0.33333333333333326</v>
      </c>
      <c r="AA84" s="53">
        <f t="shared" si="232"/>
        <v>0.33333333333333326</v>
      </c>
      <c r="AB84" s="53">
        <f t="shared" si="233"/>
        <v>0.33333333333333326</v>
      </c>
      <c r="AD84" s="51" t="s">
        <v>11</v>
      </c>
      <c r="AE84" s="54">
        <f t="shared" si="234"/>
        <v>0</v>
      </c>
      <c r="AF84" s="54">
        <f t="shared" si="235"/>
        <v>0</v>
      </c>
      <c r="AG84" s="54">
        <f t="shared" si="236"/>
        <v>2.083333333333337E-2</v>
      </c>
      <c r="AH84" s="54">
        <f t="shared" si="237"/>
        <v>4.1666666666666685E-2</v>
      </c>
      <c r="AI84" s="54">
        <f t="shared" si="238"/>
        <v>0.10416666666666674</v>
      </c>
      <c r="AJ84" s="54">
        <f t="shared" si="239"/>
        <v>0.12500000000000006</v>
      </c>
      <c r="AK84" s="54">
        <f t="shared" si="240"/>
        <v>0.14583333333333343</v>
      </c>
      <c r="AM84" s="51" t="s">
        <v>11</v>
      </c>
      <c r="AN84" s="54">
        <f t="shared" si="241"/>
        <v>0.33333333333333331</v>
      </c>
      <c r="AO84" s="54">
        <f t="shared" si="242"/>
        <v>0.33333333333333331</v>
      </c>
      <c r="AP84" s="54">
        <f t="shared" si="243"/>
        <v>0.31249999999999994</v>
      </c>
      <c r="AQ84" s="54">
        <f t="shared" si="244"/>
        <v>0.29166666666666663</v>
      </c>
      <c r="AR84" s="54">
        <f t="shared" si="245"/>
        <v>0.22916666666666657</v>
      </c>
      <c r="AS84" s="54">
        <f t="shared" si="246"/>
        <v>0.20833333333333326</v>
      </c>
      <c r="AT84" s="54">
        <f t="shared" si="247"/>
        <v>0.18749999999999989</v>
      </c>
      <c r="AV84" s="51" t="s">
        <v>11</v>
      </c>
      <c r="AW84" s="55">
        <f t="shared" si="248"/>
        <v>8.3333333333333259E-2</v>
      </c>
      <c r="AX84" s="55">
        <f t="shared" si="249"/>
        <v>6.2499999999999944E-2</v>
      </c>
      <c r="AY84" s="55">
        <f t="shared" si="250"/>
        <v>2.0833333333333315E-2</v>
      </c>
      <c r="AZ84" s="55">
        <f t="shared" si="251"/>
        <v>2.0833333333333315E-2</v>
      </c>
      <c r="BA84" s="55">
        <f t="shared" si="252"/>
        <v>2.083333333333337E-2</v>
      </c>
      <c r="BB84" s="55">
        <f t="shared" si="253"/>
        <v>2.0833333333333315E-2</v>
      </c>
      <c r="BC84" s="55">
        <f t="shared" si="254"/>
        <v>2.083333333333337E-2</v>
      </c>
      <c r="BE84" s="51" t="s">
        <v>11</v>
      </c>
      <c r="BF84" s="56">
        <f t="shared" si="268"/>
        <v>64.516129032258064</v>
      </c>
      <c r="BG84" s="56">
        <f t="shared" si="255"/>
        <v>64.516129032258064</v>
      </c>
      <c r="BH84" s="56">
        <f t="shared" si="256"/>
        <v>62.068965517241374</v>
      </c>
      <c r="BI84" s="56">
        <f t="shared" si="257"/>
        <v>62.068965517241374</v>
      </c>
      <c r="BJ84" s="56">
        <f t="shared" si="258"/>
        <v>59.259259259259252</v>
      </c>
      <c r="BK84" s="56">
        <f t="shared" si="259"/>
        <v>59.259259259259252</v>
      </c>
      <c r="BL84" s="56">
        <f t="shared" si="260"/>
        <v>59.259259259259252</v>
      </c>
      <c r="BN84" s="51" t="s">
        <v>11</v>
      </c>
      <c r="BO84" s="57">
        <f t="shared" si="261"/>
        <v>0.33333333333333331</v>
      </c>
      <c r="BP84" s="57">
        <f t="shared" si="262"/>
        <v>0.16666666666666666</v>
      </c>
      <c r="BQ84" s="57">
        <f t="shared" si="263"/>
        <v>0.10416666666666664</v>
      </c>
      <c r="BR84" s="57">
        <f t="shared" si="264"/>
        <v>7.2916666666666657E-2</v>
      </c>
      <c r="BS84" s="57">
        <f t="shared" si="265"/>
        <v>4.5833333333333316E-2</v>
      </c>
      <c r="BT84" s="57">
        <f t="shared" si="266"/>
        <v>3.472222222222221E-2</v>
      </c>
      <c r="BU84" s="57">
        <f t="shared" si="267"/>
        <v>2.678571428571427E-2</v>
      </c>
    </row>
    <row r="85" spans="2:73" x14ac:dyDescent="0.25">
      <c r="B85" s="51" t="s">
        <v>12</v>
      </c>
      <c r="C85" s="52">
        <v>0.33333333333333331</v>
      </c>
      <c r="D85" s="53">
        <v>0.41666666666666669</v>
      </c>
      <c r="E85" s="53">
        <v>0.41666666666666669</v>
      </c>
      <c r="F85" s="53">
        <v>0.41666666666666669</v>
      </c>
      <c r="G85" s="53">
        <v>0.41666666666666669</v>
      </c>
      <c r="H85" s="53">
        <v>0.375</v>
      </c>
      <c r="I85" s="53">
        <v>0.375</v>
      </c>
      <c r="J85" s="53">
        <v>0.375</v>
      </c>
      <c r="L85" s="51" t="s">
        <v>12</v>
      </c>
      <c r="M85" s="53">
        <f t="shared" si="220"/>
        <v>0.58333333333333337</v>
      </c>
      <c r="N85" s="53">
        <f t="shared" si="221"/>
        <v>0.58333333333333337</v>
      </c>
      <c r="O85" s="53">
        <f t="shared" si="222"/>
        <v>0.58333333333333337</v>
      </c>
      <c r="P85" s="53">
        <f t="shared" si="223"/>
        <v>0.58333333333333337</v>
      </c>
      <c r="Q85" s="53">
        <f t="shared" si="224"/>
        <v>0.54166666666666663</v>
      </c>
      <c r="R85" s="53">
        <f t="shared" si="225"/>
        <v>0.54166666666666663</v>
      </c>
      <c r="S85" s="53">
        <f t="shared" si="226"/>
        <v>0.54166666666666663</v>
      </c>
      <c r="U85" s="51" t="s">
        <v>12</v>
      </c>
      <c r="V85" s="53">
        <f t="shared" si="227"/>
        <v>0.375</v>
      </c>
      <c r="W85" s="53">
        <f t="shared" si="228"/>
        <v>0.375</v>
      </c>
      <c r="X85" s="53">
        <f t="shared" si="229"/>
        <v>0.375</v>
      </c>
      <c r="Y85" s="53">
        <f t="shared" si="230"/>
        <v>0.375</v>
      </c>
      <c r="Z85" s="53">
        <f t="shared" si="231"/>
        <v>0.33333333333333326</v>
      </c>
      <c r="AA85" s="53">
        <f t="shared" si="232"/>
        <v>0.33333333333333326</v>
      </c>
      <c r="AB85" s="53">
        <f t="shared" si="233"/>
        <v>0.33333333333333326</v>
      </c>
      <c r="AD85" s="51" t="s">
        <v>12</v>
      </c>
      <c r="AE85" s="54">
        <f t="shared" si="234"/>
        <v>0</v>
      </c>
      <c r="AF85" s="54">
        <f t="shared" si="235"/>
        <v>0</v>
      </c>
      <c r="AG85" s="54">
        <f t="shared" si="236"/>
        <v>2.083333333333337E-2</v>
      </c>
      <c r="AH85" s="54">
        <f t="shared" si="237"/>
        <v>4.1666666666666685E-2</v>
      </c>
      <c r="AI85" s="54">
        <f t="shared" si="238"/>
        <v>0.10416666666666674</v>
      </c>
      <c r="AJ85" s="54">
        <f t="shared" si="239"/>
        <v>0.12500000000000006</v>
      </c>
      <c r="AK85" s="54">
        <f t="shared" si="240"/>
        <v>0.14583333333333343</v>
      </c>
      <c r="AM85" s="51" t="s">
        <v>12</v>
      </c>
      <c r="AN85" s="54">
        <f t="shared" si="241"/>
        <v>0.33333333333333331</v>
      </c>
      <c r="AO85" s="54">
        <f t="shared" si="242"/>
        <v>0.33333333333333331</v>
      </c>
      <c r="AP85" s="54">
        <f t="shared" si="243"/>
        <v>0.31249999999999994</v>
      </c>
      <c r="AQ85" s="54">
        <f t="shared" si="244"/>
        <v>0.29166666666666663</v>
      </c>
      <c r="AR85" s="54">
        <f t="shared" si="245"/>
        <v>0.22916666666666657</v>
      </c>
      <c r="AS85" s="54">
        <f t="shared" si="246"/>
        <v>0.20833333333333326</v>
      </c>
      <c r="AT85" s="54">
        <f t="shared" si="247"/>
        <v>0.18749999999999989</v>
      </c>
      <c r="AV85" s="51" t="s">
        <v>12</v>
      </c>
      <c r="AW85" s="55">
        <f t="shared" si="248"/>
        <v>4.166666666666663E-2</v>
      </c>
      <c r="AX85" s="55">
        <f t="shared" si="249"/>
        <v>2.0833333333333315E-2</v>
      </c>
      <c r="AY85" s="55">
        <f t="shared" si="250"/>
        <v>2.0833333333333315E-2</v>
      </c>
      <c r="AZ85" s="55">
        <f t="shared" si="251"/>
        <v>2.0833333333333315E-2</v>
      </c>
      <c r="BA85" s="55">
        <f t="shared" si="252"/>
        <v>2.083333333333337E-2</v>
      </c>
      <c r="BB85" s="55">
        <f t="shared" si="253"/>
        <v>2.0833333333333315E-2</v>
      </c>
      <c r="BC85" s="55">
        <f t="shared" si="254"/>
        <v>2.083333333333337E-2</v>
      </c>
      <c r="BE85" s="51" t="s">
        <v>12</v>
      </c>
      <c r="BF85" s="56">
        <f t="shared" si="268"/>
        <v>62.068965517241374</v>
      </c>
      <c r="BG85" s="56">
        <f t="shared" si="255"/>
        <v>62.068965517241374</v>
      </c>
      <c r="BH85" s="56">
        <f t="shared" si="256"/>
        <v>62.068965517241374</v>
      </c>
      <c r="BI85" s="56">
        <f t="shared" si="257"/>
        <v>62.068965517241374</v>
      </c>
      <c r="BJ85" s="56">
        <f t="shared" si="258"/>
        <v>59.259259259259252</v>
      </c>
      <c r="BK85" s="56">
        <f t="shared" si="259"/>
        <v>59.259259259259252</v>
      </c>
      <c r="BL85" s="56">
        <f t="shared" si="260"/>
        <v>59.259259259259252</v>
      </c>
      <c r="BN85" s="51" t="s">
        <v>12</v>
      </c>
      <c r="BO85" s="57">
        <f t="shared" si="261"/>
        <v>0.33333333333333331</v>
      </c>
      <c r="BP85" s="57">
        <f t="shared" si="262"/>
        <v>0.16666666666666666</v>
      </c>
      <c r="BQ85" s="57">
        <f t="shared" si="263"/>
        <v>0.10416666666666664</v>
      </c>
      <c r="BR85" s="57">
        <f t="shared" si="264"/>
        <v>7.2916666666666657E-2</v>
      </c>
      <c r="BS85" s="57">
        <f t="shared" si="265"/>
        <v>4.5833333333333316E-2</v>
      </c>
      <c r="BT85" s="57">
        <f t="shared" si="266"/>
        <v>3.472222222222221E-2</v>
      </c>
      <c r="BU85" s="57">
        <f t="shared" si="267"/>
        <v>2.678571428571427E-2</v>
      </c>
    </row>
    <row r="86" spans="2:73" s="42" customFormat="1" ht="15.75" x14ac:dyDescent="0.25">
      <c r="B86" s="68"/>
      <c r="AW86" s="43">
        <f>AVERAGE(AW75:AW85)</f>
        <v>7.3863636363636256E-2</v>
      </c>
      <c r="AX86" s="43">
        <f t="shared" ref="AX86:BC86" si="269">AVERAGE(AX75:AX85)</f>
        <v>5.4924242424242348E-2</v>
      </c>
      <c r="AY86" s="43">
        <f t="shared" si="269"/>
        <v>3.219696969696962E-2</v>
      </c>
      <c r="AZ86" s="43">
        <f t="shared" si="269"/>
        <v>2.0833333333333263E-2</v>
      </c>
      <c r="BA86" s="43">
        <f t="shared" si="269"/>
        <v>2.0833333333333346E-2</v>
      </c>
      <c r="BB86" s="43">
        <f t="shared" si="269"/>
        <v>2.0833333333333325E-2</v>
      </c>
      <c r="BC86" s="43">
        <f t="shared" si="269"/>
        <v>2.0833333333333391E-2</v>
      </c>
      <c r="BI86" s="41">
        <f>AVERAGE(BF75:BI85)</f>
        <v>64.65507878188636</v>
      </c>
      <c r="BM86" s="41">
        <f>AVERAGE(BF75:BL85)</f>
        <v>63.577267524013834</v>
      </c>
    </row>
    <row r="88" spans="2:73" ht="15.75" x14ac:dyDescent="0.25">
      <c r="B88" s="48" t="s">
        <v>29</v>
      </c>
    </row>
    <row r="91" spans="2:73" ht="15" customHeight="1" x14ac:dyDescent="0.25">
      <c r="L91" s="137" t="s">
        <v>64</v>
      </c>
      <c r="M91" s="137"/>
      <c r="N91" s="137"/>
      <c r="O91" s="137"/>
      <c r="P91" s="137"/>
      <c r="Q91" s="137"/>
      <c r="R91" s="137"/>
      <c r="S91" s="137"/>
      <c r="U91" s="137" t="s">
        <v>70</v>
      </c>
      <c r="V91" s="137"/>
      <c r="W91" s="137"/>
      <c r="X91" s="137"/>
      <c r="Y91" s="137"/>
      <c r="Z91" s="137"/>
      <c r="AA91" s="137"/>
      <c r="AB91" s="137"/>
      <c r="AD91" s="137" t="s">
        <v>65</v>
      </c>
      <c r="AE91" s="137"/>
      <c r="AF91" s="137"/>
      <c r="AG91" s="137"/>
      <c r="AH91" s="137"/>
      <c r="AI91" s="137"/>
      <c r="AJ91" s="137"/>
      <c r="AK91" s="137"/>
      <c r="AM91" s="137" t="s">
        <v>69</v>
      </c>
      <c r="AN91" s="137"/>
      <c r="AO91" s="137"/>
      <c r="AP91" s="137"/>
      <c r="AQ91" s="137"/>
      <c r="AR91" s="137"/>
      <c r="AS91" s="137"/>
      <c r="AT91" s="137"/>
      <c r="AV91" s="137" t="s">
        <v>64</v>
      </c>
      <c r="AW91" s="137"/>
      <c r="AX91" s="137"/>
      <c r="AY91" s="137"/>
      <c r="AZ91" s="137"/>
      <c r="BA91" s="137"/>
      <c r="BB91" s="137"/>
      <c r="BC91" s="137"/>
    </row>
    <row r="92" spans="2:73" ht="15" customHeight="1" x14ac:dyDescent="0.25">
      <c r="B92" s="143" t="s">
        <v>13</v>
      </c>
      <c r="C92" s="149" t="s">
        <v>60</v>
      </c>
      <c r="D92" s="151" t="s">
        <v>28</v>
      </c>
      <c r="E92" s="151"/>
      <c r="F92" s="151"/>
      <c r="G92" s="151"/>
      <c r="L92" s="149" t="s">
        <v>60</v>
      </c>
      <c r="M92" s="141" t="s">
        <v>1</v>
      </c>
      <c r="N92" s="141"/>
      <c r="O92" s="141"/>
      <c r="P92" s="141"/>
      <c r="Q92" s="141"/>
      <c r="R92" s="141"/>
      <c r="S92" s="141"/>
      <c r="U92" s="149" t="s">
        <v>60</v>
      </c>
      <c r="V92" s="141" t="s">
        <v>1</v>
      </c>
      <c r="W92" s="141"/>
      <c r="X92" s="141"/>
      <c r="Y92" s="141"/>
      <c r="Z92" s="141"/>
      <c r="AA92" s="141"/>
      <c r="AB92" s="141"/>
      <c r="AD92" s="149" t="s">
        <v>60</v>
      </c>
      <c r="AE92" s="141" t="s">
        <v>1</v>
      </c>
      <c r="AF92" s="141"/>
      <c r="AG92" s="141"/>
      <c r="AH92" s="141"/>
      <c r="AI92" s="141"/>
      <c r="AJ92" s="141"/>
      <c r="AK92" s="141"/>
      <c r="AM92" s="149" t="s">
        <v>60</v>
      </c>
      <c r="AN92" s="141" t="s">
        <v>1</v>
      </c>
      <c r="AO92" s="141"/>
      <c r="AP92" s="141"/>
      <c r="AQ92" s="141"/>
      <c r="AR92" s="141"/>
      <c r="AS92" s="141"/>
      <c r="AT92" s="141"/>
      <c r="AV92" s="149" t="s">
        <v>60</v>
      </c>
      <c r="AW92" s="141" t="s">
        <v>1</v>
      </c>
      <c r="AX92" s="141"/>
      <c r="AY92" s="141"/>
      <c r="AZ92" s="141"/>
      <c r="BA92" s="141"/>
      <c r="BB92" s="141"/>
      <c r="BC92" s="141"/>
      <c r="BE92" s="149" t="s">
        <v>60</v>
      </c>
      <c r="BF92" s="137" t="s">
        <v>72</v>
      </c>
      <c r="BG92" s="137"/>
      <c r="BH92" s="137"/>
      <c r="BI92" s="137"/>
      <c r="BJ92" s="137"/>
      <c r="BK92" s="137"/>
      <c r="BL92" s="137"/>
    </row>
    <row r="93" spans="2:73" x14ac:dyDescent="0.25">
      <c r="B93" s="143"/>
      <c r="C93" s="150"/>
      <c r="D93" s="151" t="s">
        <v>23</v>
      </c>
      <c r="E93" s="151"/>
      <c r="F93" s="152" t="s">
        <v>22</v>
      </c>
      <c r="G93" s="152"/>
      <c r="L93" s="150"/>
      <c r="M93" s="50">
        <v>1</v>
      </c>
      <c r="N93" s="50">
        <v>2</v>
      </c>
      <c r="O93" s="50">
        <v>3</v>
      </c>
      <c r="P93" s="50">
        <v>4</v>
      </c>
      <c r="Q93" s="50">
        <v>5</v>
      </c>
      <c r="R93" s="50">
        <v>6</v>
      </c>
      <c r="S93" s="50">
        <v>7</v>
      </c>
      <c r="U93" s="150"/>
      <c r="V93" s="50">
        <v>1</v>
      </c>
      <c r="W93" s="50">
        <v>2</v>
      </c>
      <c r="X93" s="50">
        <v>3</v>
      </c>
      <c r="Y93" s="50">
        <v>4</v>
      </c>
      <c r="Z93" s="50">
        <v>5</v>
      </c>
      <c r="AA93" s="50">
        <v>6</v>
      </c>
      <c r="AB93" s="50">
        <v>7</v>
      </c>
      <c r="AD93" s="150"/>
      <c r="AE93" s="50">
        <v>1</v>
      </c>
      <c r="AF93" s="50">
        <v>2</v>
      </c>
      <c r="AG93" s="50">
        <v>3</v>
      </c>
      <c r="AH93" s="50">
        <v>4</v>
      </c>
      <c r="AI93" s="50">
        <v>5</v>
      </c>
      <c r="AJ93" s="50">
        <v>6</v>
      </c>
      <c r="AK93" s="50">
        <v>7</v>
      </c>
      <c r="AM93" s="150"/>
      <c r="AN93" s="50">
        <v>1</v>
      </c>
      <c r="AO93" s="50">
        <v>2</v>
      </c>
      <c r="AP93" s="50">
        <v>3</v>
      </c>
      <c r="AQ93" s="50">
        <v>4</v>
      </c>
      <c r="AR93" s="50">
        <v>5</v>
      </c>
      <c r="AS93" s="50">
        <v>6</v>
      </c>
      <c r="AT93" s="50">
        <v>7</v>
      </c>
      <c r="AV93" s="150"/>
      <c r="AW93" s="50">
        <v>1</v>
      </c>
      <c r="AX93" s="50">
        <v>2</v>
      </c>
      <c r="AY93" s="50">
        <v>3</v>
      </c>
      <c r="AZ93" s="50">
        <v>4</v>
      </c>
      <c r="BA93" s="50">
        <v>5</v>
      </c>
      <c r="BB93" s="50">
        <v>6</v>
      </c>
      <c r="BC93" s="50">
        <v>7</v>
      </c>
      <c r="BE93" s="150"/>
      <c r="BF93" s="50">
        <v>1</v>
      </c>
      <c r="BG93" s="50">
        <v>2</v>
      </c>
      <c r="BH93" s="50">
        <v>3</v>
      </c>
      <c r="BI93" s="50">
        <v>4</v>
      </c>
      <c r="BJ93" s="50">
        <v>5</v>
      </c>
      <c r="BK93" s="50">
        <v>6</v>
      </c>
      <c r="BL93" s="50">
        <v>7</v>
      </c>
    </row>
    <row r="94" spans="2:73" x14ac:dyDescent="0.25">
      <c r="B94" s="52">
        <v>0.33333333333333331</v>
      </c>
      <c r="C94" s="62">
        <f>(1/24)+$J$2</f>
        <v>4.1666666666666664E-2</v>
      </c>
      <c r="D94" s="148">
        <f>(16/24)-C94</f>
        <v>0.625</v>
      </c>
      <c r="E94" s="148"/>
      <c r="F94" s="142">
        <f>(15/24)-C94</f>
        <v>0.58333333333333337</v>
      </c>
      <c r="G94" s="142"/>
      <c r="L94" s="62">
        <f>$C94</f>
        <v>4.1666666666666664E-2</v>
      </c>
      <c r="M94" s="55">
        <f t="shared" ref="M94:S98" si="270">IF(($D94- $D$2)-(($B94-$F$2)+$B$2+$H$2 + ((M$93-1)*$C$2))&gt;0,($D94- $D$2)-(($B94-$F$2)+$B$2+$H$2 + ((M$93-1)*$C$2)),0)</f>
        <v>0.23958333333333326</v>
      </c>
      <c r="N94" s="55">
        <f t="shared" si="270"/>
        <v>0.21874999999999994</v>
      </c>
      <c r="O94" s="55">
        <f t="shared" si="270"/>
        <v>0.19791666666666657</v>
      </c>
      <c r="P94" s="55">
        <f t="shared" si="270"/>
        <v>0.17708333333333326</v>
      </c>
      <c r="Q94" s="55">
        <f t="shared" si="270"/>
        <v>0.15624999999999994</v>
      </c>
      <c r="R94" s="55">
        <f t="shared" si="270"/>
        <v>0.13541666666666663</v>
      </c>
      <c r="S94" s="55">
        <f t="shared" si="270"/>
        <v>0.11458333333333326</v>
      </c>
      <c r="U94" s="62">
        <f>$C94</f>
        <v>4.1666666666666664E-2</v>
      </c>
      <c r="V94" s="55">
        <f t="shared" ref="V94:AB98" si="271">IF(($D94- $D$2)-(($B94-$F$2)+$B$2+$H$2 + ((V$93-1)*$C$2))&lt;0,ABS(($D94- $D$2)-(($B94-$F$2)+$B$2+$H$2 + ((V$93-1)*$C$2))),0)</f>
        <v>0</v>
      </c>
      <c r="W94" s="55">
        <f t="shared" si="271"/>
        <v>0</v>
      </c>
      <c r="X94" s="55">
        <f t="shared" si="271"/>
        <v>0</v>
      </c>
      <c r="Y94" s="55">
        <f t="shared" si="271"/>
        <v>0</v>
      </c>
      <c r="Z94" s="55">
        <f t="shared" si="271"/>
        <v>0</v>
      </c>
      <c r="AA94" s="55">
        <f t="shared" si="271"/>
        <v>0</v>
      </c>
      <c r="AB94" s="55">
        <f t="shared" si="271"/>
        <v>0</v>
      </c>
      <c r="AD94" s="62">
        <f>$C94</f>
        <v>4.1666666666666664E-2</v>
      </c>
      <c r="AE94" s="55">
        <f t="shared" ref="AE94:AE98" si="272">MAX((8/24)-V94,0)</f>
        <v>0.33333333333333331</v>
      </c>
      <c r="AF94" s="55">
        <f t="shared" ref="AF94:AF98" si="273">MAX((8/24)-W94,0)</f>
        <v>0.33333333333333331</v>
      </c>
      <c r="AG94" s="55">
        <f t="shared" ref="AG94:AG98" si="274">MAX((8/24)-X94,0)</f>
        <v>0.33333333333333331</v>
      </c>
      <c r="AH94" s="55">
        <f t="shared" ref="AH94:AH98" si="275">MAX((8/24)-Y94,0)</f>
        <v>0.33333333333333331</v>
      </c>
      <c r="AI94" s="55">
        <f t="shared" ref="AI94:AI98" si="276">MAX((8/24)-Z94,0)</f>
        <v>0.33333333333333331</v>
      </c>
      <c r="AJ94" s="55">
        <f t="shared" ref="AJ94:AJ98" si="277">MAX((8/24)-AA94,0)</f>
        <v>0.33333333333333331</v>
      </c>
      <c r="AK94" s="55">
        <f t="shared" ref="AK94:AK97" si="278">MAX((8/24)-AB94,0)</f>
        <v>0.33333333333333331</v>
      </c>
      <c r="AM94" s="62">
        <f>$C94</f>
        <v>4.1666666666666664E-2</v>
      </c>
      <c r="AN94" s="55">
        <f>MAX(AE94/AN$93,0)</f>
        <v>0.33333333333333331</v>
      </c>
      <c r="AO94" s="55">
        <f t="shared" ref="AO94:AO98" si="279">MAX(AF94/AO$93,0)</f>
        <v>0.16666666666666666</v>
      </c>
      <c r="AP94" s="55">
        <f t="shared" ref="AP94:AP98" si="280">MAX(AG94/AP$93,0)</f>
        <v>0.1111111111111111</v>
      </c>
      <c r="AQ94" s="55">
        <f t="shared" ref="AQ94:AQ98" si="281">MAX(AH94/AQ$93,0)</f>
        <v>8.3333333333333329E-2</v>
      </c>
      <c r="AR94" s="55">
        <f t="shared" ref="AR94:AR98" si="282">MAX(AI94/AR$93,0)</f>
        <v>6.6666666666666666E-2</v>
      </c>
      <c r="AS94" s="55">
        <f t="shared" ref="AS94:AS98" si="283">MAX(AJ94/AS$93,0)</f>
        <v>5.5555555555555552E-2</v>
      </c>
      <c r="AT94" s="55">
        <f t="shared" ref="AT94:AT98" si="284">MAX(AK94/AT$93,0)</f>
        <v>4.7619047619047616E-2</v>
      </c>
      <c r="AV94" s="62">
        <f>$C94</f>
        <v>4.1666666666666664E-2</v>
      </c>
      <c r="AW94" s="55">
        <f t="shared" ref="AW94:BC98" si="285">IF(($D94- $D$2)-(($B94-$F$2)+$B$2+$H$2 + ((AW$93-1)*$C$2))&gt;0,($D94- $D$2)-(($B94-$F$2)+$B$2+$H$2 + ((AW$93-1)*$C$2)),0)</f>
        <v>0.23958333333333326</v>
      </c>
      <c r="AX94" s="55">
        <f t="shared" si="285"/>
        <v>0.21874999999999994</v>
      </c>
      <c r="AY94" s="55">
        <f t="shared" si="285"/>
        <v>0.19791666666666657</v>
      </c>
      <c r="AZ94" s="55">
        <f t="shared" si="285"/>
        <v>0.17708333333333326</v>
      </c>
      <c r="BA94" s="55">
        <f t="shared" si="285"/>
        <v>0.15624999999999994</v>
      </c>
      <c r="BB94" s="55">
        <f t="shared" si="285"/>
        <v>0.13541666666666663</v>
      </c>
      <c r="BC94" s="55">
        <f t="shared" si="285"/>
        <v>0.11458333333333326</v>
      </c>
      <c r="BE94" s="62">
        <f>$C94</f>
        <v>4.1666666666666664E-2</v>
      </c>
      <c r="BF94" s="63">
        <f>MAX(100*(AE94)/(($D94-$H$2) - M94),0)</f>
        <v>88.888888888888843</v>
      </c>
      <c r="BG94" s="63">
        <f t="shared" ref="BG94:BG98" si="286">MAX(100*(AF94)/(($D94-$H$2) - N94),0)</f>
        <v>84.210526315789437</v>
      </c>
      <c r="BH94" s="63">
        <f t="shared" ref="BH94:BH98" si="287">MAX(100*(AG94)/(($D94-$H$2) - O94),0)</f>
        <v>79.999999999999957</v>
      </c>
      <c r="BI94" s="63">
        <f t="shared" ref="BI94:BI98" si="288">MAX(100*(AH94)/(($D94-$H$2) - P94),0)</f>
        <v>76.190476190476161</v>
      </c>
      <c r="BJ94" s="63">
        <f t="shared" ref="BJ94:BJ98" si="289">MAX(100*(AI94)/(($D94-$H$2) - Q94),0)</f>
        <v>72.727272727272705</v>
      </c>
      <c r="BK94" s="63">
        <f t="shared" ref="BK94:BK98" si="290">MAX(100*(AJ94)/(($D94-$H$2) - R94),0)</f>
        <v>69.56521739130433</v>
      </c>
      <c r="BL94" s="63">
        <f t="shared" ref="BL94:BL98" si="291">MAX(100*(AK94)/(($D94-$H$2) - S94),0)</f>
        <v>66.666666666666643</v>
      </c>
      <c r="BM94" s="61">
        <f>AVERAGE(BF94:BI94)</f>
        <v>82.322472848788593</v>
      </c>
    </row>
    <row r="95" spans="2:73" x14ac:dyDescent="0.25">
      <c r="B95" s="52">
        <v>0.33333333333333331</v>
      </c>
      <c r="C95" s="62">
        <f>(1/24)+C94</f>
        <v>8.3333333333333329E-2</v>
      </c>
      <c r="D95" s="148">
        <f t="shared" ref="D95:D98" si="292">(16/24)-C95</f>
        <v>0.58333333333333326</v>
      </c>
      <c r="E95" s="148"/>
      <c r="F95" s="142">
        <f t="shared" ref="F95:F98" si="293">(15/24)-C95</f>
        <v>0.54166666666666663</v>
      </c>
      <c r="G95" s="142"/>
      <c r="L95" s="62">
        <f t="shared" ref="L95:L98" si="294">$C95</f>
        <v>8.3333333333333329E-2</v>
      </c>
      <c r="M95" s="55">
        <f t="shared" si="270"/>
        <v>0.19791666666666652</v>
      </c>
      <c r="N95" s="55">
        <f t="shared" si="270"/>
        <v>0.1770833333333332</v>
      </c>
      <c r="O95" s="55">
        <f t="shared" si="270"/>
        <v>0.15624999999999983</v>
      </c>
      <c r="P95" s="55">
        <f t="shared" si="270"/>
        <v>0.13541666666666652</v>
      </c>
      <c r="Q95" s="55">
        <f t="shared" si="270"/>
        <v>0.1145833333333332</v>
      </c>
      <c r="R95" s="55">
        <f t="shared" si="270"/>
        <v>9.3749999999999889E-2</v>
      </c>
      <c r="S95" s="55">
        <f t="shared" si="270"/>
        <v>7.2916666666666519E-2</v>
      </c>
      <c r="U95" s="62">
        <f t="shared" ref="U95:U98" si="295">$C95</f>
        <v>8.3333333333333329E-2</v>
      </c>
      <c r="V95" s="55">
        <f t="shared" si="271"/>
        <v>0</v>
      </c>
      <c r="W95" s="55">
        <f t="shared" si="271"/>
        <v>0</v>
      </c>
      <c r="X95" s="55">
        <f t="shared" si="271"/>
        <v>0</v>
      </c>
      <c r="Y95" s="55">
        <f t="shared" si="271"/>
        <v>0</v>
      </c>
      <c r="Z95" s="55">
        <f t="shared" si="271"/>
        <v>0</v>
      </c>
      <c r="AA95" s="55">
        <f t="shared" si="271"/>
        <v>0</v>
      </c>
      <c r="AB95" s="55">
        <f t="shared" si="271"/>
        <v>0</v>
      </c>
      <c r="AD95" s="62">
        <f t="shared" ref="AD95:AD98" si="296">$C95</f>
        <v>8.3333333333333329E-2</v>
      </c>
      <c r="AE95" s="55">
        <f t="shared" si="272"/>
        <v>0.33333333333333331</v>
      </c>
      <c r="AF95" s="55">
        <f t="shared" si="273"/>
        <v>0.33333333333333331</v>
      </c>
      <c r="AG95" s="55">
        <f t="shared" si="274"/>
        <v>0.33333333333333331</v>
      </c>
      <c r="AH95" s="55">
        <f t="shared" si="275"/>
        <v>0.33333333333333331</v>
      </c>
      <c r="AI95" s="55">
        <f t="shared" si="276"/>
        <v>0.33333333333333331</v>
      </c>
      <c r="AJ95" s="55">
        <f t="shared" si="277"/>
        <v>0.33333333333333331</v>
      </c>
      <c r="AK95" s="55">
        <f t="shared" si="278"/>
        <v>0.33333333333333331</v>
      </c>
      <c r="AM95" s="62">
        <f t="shared" ref="AM95:AM98" si="297">$C95</f>
        <v>8.3333333333333329E-2</v>
      </c>
      <c r="AN95" s="55">
        <f t="shared" ref="AN95:AN98" si="298">MAX(AE95/AN$93,0)</f>
        <v>0.33333333333333331</v>
      </c>
      <c r="AO95" s="55">
        <f t="shared" si="279"/>
        <v>0.16666666666666666</v>
      </c>
      <c r="AP95" s="55">
        <f t="shared" si="280"/>
        <v>0.1111111111111111</v>
      </c>
      <c r="AQ95" s="55">
        <f t="shared" si="281"/>
        <v>8.3333333333333329E-2</v>
      </c>
      <c r="AR95" s="55">
        <f t="shared" si="282"/>
        <v>6.6666666666666666E-2</v>
      </c>
      <c r="AS95" s="55">
        <f t="shared" si="283"/>
        <v>5.5555555555555552E-2</v>
      </c>
      <c r="AT95" s="55">
        <f t="shared" si="284"/>
        <v>4.7619047619047616E-2</v>
      </c>
      <c r="AV95" s="62">
        <f t="shared" ref="AV95:AV98" si="299">$C95</f>
        <v>8.3333333333333329E-2</v>
      </c>
      <c r="AW95" s="55">
        <f t="shared" si="285"/>
        <v>0.19791666666666652</v>
      </c>
      <c r="AX95" s="55">
        <f t="shared" si="285"/>
        <v>0.1770833333333332</v>
      </c>
      <c r="AY95" s="55">
        <f t="shared" si="285"/>
        <v>0.15624999999999983</v>
      </c>
      <c r="AZ95" s="55">
        <f t="shared" si="285"/>
        <v>0.13541666666666652</v>
      </c>
      <c r="BA95" s="55">
        <f t="shared" si="285"/>
        <v>0.1145833333333332</v>
      </c>
      <c r="BB95" s="55">
        <f t="shared" si="285"/>
        <v>9.3749999999999889E-2</v>
      </c>
      <c r="BC95" s="55">
        <f t="shared" si="285"/>
        <v>7.2916666666666519E-2</v>
      </c>
      <c r="BE95" s="62">
        <f t="shared" ref="BE95:BE98" si="300">$C95</f>
        <v>8.3333333333333329E-2</v>
      </c>
      <c r="BF95" s="63">
        <f t="shared" ref="BF95:BF98" si="301">MAX(100*(AE95)/(($D95-$H$2) - M95),0)</f>
        <v>88.888888888888843</v>
      </c>
      <c r="BG95" s="63">
        <f t="shared" si="286"/>
        <v>84.210526315789437</v>
      </c>
      <c r="BH95" s="63">
        <f t="shared" si="287"/>
        <v>79.999999999999957</v>
      </c>
      <c r="BI95" s="63">
        <f t="shared" si="288"/>
        <v>76.190476190476161</v>
      </c>
      <c r="BJ95" s="63">
        <f t="shared" si="289"/>
        <v>72.727272727272705</v>
      </c>
      <c r="BK95" s="63">
        <f t="shared" si="290"/>
        <v>69.56521739130433</v>
      </c>
      <c r="BL95" s="63">
        <f t="shared" si="291"/>
        <v>66.666666666666643</v>
      </c>
      <c r="BM95" s="61">
        <f>AVERAGE(BF95:BI95)</f>
        <v>82.322472848788593</v>
      </c>
    </row>
    <row r="96" spans="2:73" x14ac:dyDescent="0.25">
      <c r="B96" s="52">
        <v>0.33333333333333331</v>
      </c>
      <c r="C96" s="62">
        <f t="shared" ref="C96:C98" si="302">(1/24)+C95</f>
        <v>0.125</v>
      </c>
      <c r="D96" s="148">
        <f t="shared" si="292"/>
        <v>0.54166666666666663</v>
      </c>
      <c r="E96" s="148"/>
      <c r="F96" s="142">
        <f t="shared" si="293"/>
        <v>0.5</v>
      </c>
      <c r="G96" s="142"/>
      <c r="L96" s="62">
        <f t="shared" si="294"/>
        <v>0.125</v>
      </c>
      <c r="M96" s="55">
        <f t="shared" si="270"/>
        <v>0.15624999999999989</v>
      </c>
      <c r="N96" s="55">
        <f t="shared" si="270"/>
        <v>0.13541666666666657</v>
      </c>
      <c r="O96" s="55">
        <f t="shared" si="270"/>
        <v>0.1145833333333332</v>
      </c>
      <c r="P96" s="55">
        <f t="shared" si="270"/>
        <v>9.3749999999999889E-2</v>
      </c>
      <c r="Q96" s="55">
        <f t="shared" si="270"/>
        <v>7.2916666666666574E-2</v>
      </c>
      <c r="R96" s="55">
        <f t="shared" si="270"/>
        <v>5.2083333333333259E-2</v>
      </c>
      <c r="S96" s="55">
        <f t="shared" si="270"/>
        <v>3.1249999999999889E-2</v>
      </c>
      <c r="U96" s="62">
        <f t="shared" si="295"/>
        <v>0.125</v>
      </c>
      <c r="V96" s="55">
        <f t="shared" si="271"/>
        <v>0</v>
      </c>
      <c r="W96" s="55">
        <f t="shared" si="271"/>
        <v>0</v>
      </c>
      <c r="X96" s="55">
        <f t="shared" si="271"/>
        <v>0</v>
      </c>
      <c r="Y96" s="55">
        <f t="shared" si="271"/>
        <v>0</v>
      </c>
      <c r="Z96" s="55">
        <f t="shared" si="271"/>
        <v>0</v>
      </c>
      <c r="AA96" s="55">
        <f t="shared" si="271"/>
        <v>0</v>
      </c>
      <c r="AB96" s="55">
        <f t="shared" si="271"/>
        <v>0</v>
      </c>
      <c r="AD96" s="62">
        <f t="shared" si="296"/>
        <v>0.125</v>
      </c>
      <c r="AE96" s="55">
        <f t="shared" si="272"/>
        <v>0.33333333333333331</v>
      </c>
      <c r="AF96" s="55">
        <f t="shared" si="273"/>
        <v>0.33333333333333331</v>
      </c>
      <c r="AG96" s="55">
        <f t="shared" si="274"/>
        <v>0.33333333333333331</v>
      </c>
      <c r="AH96" s="55">
        <f t="shared" si="275"/>
        <v>0.33333333333333331</v>
      </c>
      <c r="AI96" s="55">
        <f t="shared" si="276"/>
        <v>0.33333333333333331</v>
      </c>
      <c r="AJ96" s="55">
        <f t="shared" si="277"/>
        <v>0.33333333333333331</v>
      </c>
      <c r="AK96" s="55">
        <f t="shared" si="278"/>
        <v>0.33333333333333331</v>
      </c>
      <c r="AM96" s="62">
        <f t="shared" si="297"/>
        <v>0.125</v>
      </c>
      <c r="AN96" s="55">
        <f t="shared" si="298"/>
        <v>0.33333333333333331</v>
      </c>
      <c r="AO96" s="55">
        <f t="shared" si="279"/>
        <v>0.16666666666666666</v>
      </c>
      <c r="AP96" s="55">
        <f t="shared" si="280"/>
        <v>0.1111111111111111</v>
      </c>
      <c r="AQ96" s="55">
        <f t="shared" si="281"/>
        <v>8.3333333333333329E-2</v>
      </c>
      <c r="AR96" s="55">
        <f t="shared" si="282"/>
        <v>6.6666666666666666E-2</v>
      </c>
      <c r="AS96" s="55">
        <f t="shared" si="283"/>
        <v>5.5555555555555552E-2</v>
      </c>
      <c r="AT96" s="55">
        <f t="shared" si="284"/>
        <v>4.7619047619047616E-2</v>
      </c>
      <c r="AV96" s="62">
        <f t="shared" si="299"/>
        <v>0.125</v>
      </c>
      <c r="AW96" s="55">
        <f t="shared" si="285"/>
        <v>0.15624999999999989</v>
      </c>
      <c r="AX96" s="55">
        <f t="shared" si="285"/>
        <v>0.13541666666666657</v>
      </c>
      <c r="AY96" s="55">
        <f t="shared" si="285"/>
        <v>0.1145833333333332</v>
      </c>
      <c r="AZ96" s="55">
        <f t="shared" si="285"/>
        <v>9.3749999999999889E-2</v>
      </c>
      <c r="BA96" s="55">
        <f t="shared" si="285"/>
        <v>7.2916666666666574E-2</v>
      </c>
      <c r="BB96" s="55">
        <f t="shared" si="285"/>
        <v>5.2083333333333259E-2</v>
      </c>
      <c r="BC96" s="55">
        <f t="shared" si="285"/>
        <v>3.1249999999999889E-2</v>
      </c>
      <c r="BE96" s="62">
        <f t="shared" si="300"/>
        <v>0.125</v>
      </c>
      <c r="BF96" s="63">
        <f t="shared" si="301"/>
        <v>88.888888888888843</v>
      </c>
      <c r="BG96" s="63">
        <f t="shared" si="286"/>
        <v>84.210526315789437</v>
      </c>
      <c r="BH96" s="63">
        <f t="shared" si="287"/>
        <v>79.999999999999957</v>
      </c>
      <c r="BI96" s="63">
        <f t="shared" si="288"/>
        <v>76.190476190476161</v>
      </c>
      <c r="BJ96" s="63">
        <f t="shared" si="289"/>
        <v>72.727272727272705</v>
      </c>
      <c r="BK96" s="63">
        <f t="shared" si="290"/>
        <v>69.56521739130433</v>
      </c>
      <c r="BL96" s="63">
        <f t="shared" si="291"/>
        <v>66.666666666666643</v>
      </c>
      <c r="BM96" s="61">
        <f>AVERAGE(BF96:BI96)</f>
        <v>82.322472848788593</v>
      </c>
    </row>
    <row r="97" spans="2:65" x14ac:dyDescent="0.25">
      <c r="B97" s="52">
        <v>0.33333333333333331</v>
      </c>
      <c r="C97" s="62">
        <f t="shared" si="302"/>
        <v>0.16666666666666666</v>
      </c>
      <c r="D97" s="148">
        <f t="shared" si="292"/>
        <v>0.5</v>
      </c>
      <c r="E97" s="148"/>
      <c r="F97" s="142">
        <f t="shared" si="293"/>
        <v>0.45833333333333337</v>
      </c>
      <c r="G97" s="142"/>
      <c r="L97" s="62">
        <f t="shared" si="294"/>
        <v>0.16666666666666666</v>
      </c>
      <c r="M97" s="55">
        <f t="shared" si="270"/>
        <v>0.11458333333333331</v>
      </c>
      <c r="N97" s="55">
        <f t="shared" si="270"/>
        <v>9.375E-2</v>
      </c>
      <c r="O97" s="55">
        <f t="shared" si="270"/>
        <v>7.291666666666663E-2</v>
      </c>
      <c r="P97" s="55">
        <f t="shared" si="270"/>
        <v>5.2083333333333315E-2</v>
      </c>
      <c r="Q97" s="55">
        <f t="shared" si="270"/>
        <v>3.125E-2</v>
      </c>
      <c r="R97" s="55">
        <f t="shared" si="270"/>
        <v>1.0416666666666685E-2</v>
      </c>
      <c r="S97" s="55">
        <f t="shared" si="270"/>
        <v>0</v>
      </c>
      <c r="U97" s="62">
        <f t="shared" si="295"/>
        <v>0.16666666666666666</v>
      </c>
      <c r="V97" s="55">
        <f t="shared" si="271"/>
        <v>0</v>
      </c>
      <c r="W97" s="55">
        <f t="shared" si="271"/>
        <v>0</v>
      </c>
      <c r="X97" s="55">
        <f t="shared" si="271"/>
        <v>0</v>
      </c>
      <c r="Y97" s="55">
        <f t="shared" si="271"/>
        <v>0</v>
      </c>
      <c r="Z97" s="55">
        <f t="shared" si="271"/>
        <v>0</v>
      </c>
      <c r="AA97" s="55">
        <f t="shared" si="271"/>
        <v>0</v>
      </c>
      <c r="AB97" s="55">
        <f t="shared" si="271"/>
        <v>1.0416666666666685E-2</v>
      </c>
      <c r="AD97" s="62">
        <f t="shared" si="296"/>
        <v>0.16666666666666666</v>
      </c>
      <c r="AE97" s="55">
        <f t="shared" si="272"/>
        <v>0.33333333333333331</v>
      </c>
      <c r="AF97" s="55">
        <f t="shared" si="273"/>
        <v>0.33333333333333331</v>
      </c>
      <c r="AG97" s="55">
        <f t="shared" si="274"/>
        <v>0.33333333333333331</v>
      </c>
      <c r="AH97" s="55">
        <f t="shared" si="275"/>
        <v>0.33333333333333331</v>
      </c>
      <c r="AI97" s="55">
        <f t="shared" si="276"/>
        <v>0.33333333333333331</v>
      </c>
      <c r="AJ97" s="55">
        <f t="shared" si="277"/>
        <v>0.33333333333333331</v>
      </c>
      <c r="AK97" s="55">
        <f t="shared" si="278"/>
        <v>0.32291666666666663</v>
      </c>
      <c r="AM97" s="62">
        <f t="shared" si="297"/>
        <v>0.16666666666666666</v>
      </c>
      <c r="AN97" s="55">
        <f t="shared" si="298"/>
        <v>0.33333333333333331</v>
      </c>
      <c r="AO97" s="55">
        <f t="shared" si="279"/>
        <v>0.16666666666666666</v>
      </c>
      <c r="AP97" s="55">
        <f t="shared" si="280"/>
        <v>0.1111111111111111</v>
      </c>
      <c r="AQ97" s="55">
        <f t="shared" si="281"/>
        <v>8.3333333333333329E-2</v>
      </c>
      <c r="AR97" s="55">
        <f t="shared" si="282"/>
        <v>6.6666666666666666E-2</v>
      </c>
      <c r="AS97" s="55">
        <f t="shared" si="283"/>
        <v>5.5555555555555552E-2</v>
      </c>
      <c r="AT97" s="55">
        <f t="shared" si="284"/>
        <v>4.6130952380952377E-2</v>
      </c>
      <c r="AV97" s="62">
        <f t="shared" si="299"/>
        <v>0.16666666666666666</v>
      </c>
      <c r="AW97" s="55">
        <f t="shared" si="285"/>
        <v>0.11458333333333331</v>
      </c>
      <c r="AX97" s="55">
        <f t="shared" si="285"/>
        <v>9.375E-2</v>
      </c>
      <c r="AY97" s="55">
        <f t="shared" si="285"/>
        <v>7.291666666666663E-2</v>
      </c>
      <c r="AZ97" s="55">
        <f t="shared" si="285"/>
        <v>5.2083333333333315E-2</v>
      </c>
      <c r="BA97" s="55">
        <f t="shared" si="285"/>
        <v>3.125E-2</v>
      </c>
      <c r="BB97" s="55">
        <f t="shared" si="285"/>
        <v>1.0416666666666685E-2</v>
      </c>
      <c r="BC97" s="55">
        <f t="shared" si="285"/>
        <v>0</v>
      </c>
      <c r="BE97" s="62">
        <f t="shared" si="300"/>
        <v>0.16666666666666666</v>
      </c>
      <c r="BF97" s="63">
        <f t="shared" si="301"/>
        <v>88.888888888888872</v>
      </c>
      <c r="BG97" s="63">
        <f t="shared" si="286"/>
        <v>84.210526315789465</v>
      </c>
      <c r="BH97" s="63">
        <f t="shared" si="287"/>
        <v>79.999999999999986</v>
      </c>
      <c r="BI97" s="63">
        <f t="shared" si="288"/>
        <v>76.190476190476176</v>
      </c>
      <c r="BJ97" s="63">
        <f t="shared" si="289"/>
        <v>72.72727272727272</v>
      </c>
      <c r="BK97" s="63">
        <f t="shared" si="290"/>
        <v>69.565217391304344</v>
      </c>
      <c r="BL97" s="63">
        <f t="shared" si="291"/>
        <v>65.957446808510639</v>
      </c>
      <c r="BM97" s="61">
        <f>AVERAGE(BF97:BI97)</f>
        <v>82.322472848788635</v>
      </c>
    </row>
    <row r="98" spans="2:65" x14ac:dyDescent="0.25">
      <c r="B98" s="52">
        <v>0.33333333333333331</v>
      </c>
      <c r="C98" s="62">
        <f t="shared" si="302"/>
        <v>0.20833333333333331</v>
      </c>
      <c r="D98" s="148">
        <f t="shared" si="292"/>
        <v>0.45833333333333331</v>
      </c>
      <c r="E98" s="148"/>
      <c r="F98" s="142">
        <f t="shared" si="293"/>
        <v>0.41666666666666669</v>
      </c>
      <c r="G98" s="142"/>
      <c r="L98" s="62">
        <f t="shared" si="294"/>
        <v>0.20833333333333331</v>
      </c>
      <c r="M98" s="55">
        <f t="shared" si="270"/>
        <v>7.291666666666663E-2</v>
      </c>
      <c r="N98" s="55">
        <f t="shared" si="270"/>
        <v>5.2083333333333315E-2</v>
      </c>
      <c r="O98" s="55">
        <f t="shared" si="270"/>
        <v>3.1249999999999944E-2</v>
      </c>
      <c r="P98" s="55">
        <f t="shared" si="270"/>
        <v>1.041666666666663E-2</v>
      </c>
      <c r="Q98" s="55">
        <f t="shared" si="270"/>
        <v>0</v>
      </c>
      <c r="R98" s="55">
        <f t="shared" si="270"/>
        <v>0</v>
      </c>
      <c r="S98" s="55">
        <f t="shared" si="270"/>
        <v>0</v>
      </c>
      <c r="U98" s="62">
        <f t="shared" si="295"/>
        <v>0.20833333333333331</v>
      </c>
      <c r="V98" s="55">
        <f t="shared" si="271"/>
        <v>0</v>
      </c>
      <c r="W98" s="55">
        <f t="shared" si="271"/>
        <v>0</v>
      </c>
      <c r="X98" s="55">
        <f t="shared" si="271"/>
        <v>0</v>
      </c>
      <c r="Y98" s="55">
        <f t="shared" si="271"/>
        <v>0</v>
      </c>
      <c r="Z98" s="55">
        <f t="shared" si="271"/>
        <v>1.0416666666666685E-2</v>
      </c>
      <c r="AA98" s="55">
        <f t="shared" si="271"/>
        <v>3.125E-2</v>
      </c>
      <c r="AB98" s="55">
        <f t="shared" si="271"/>
        <v>5.208333333333337E-2</v>
      </c>
      <c r="AD98" s="62">
        <f t="shared" si="296"/>
        <v>0.20833333333333331</v>
      </c>
      <c r="AE98" s="55">
        <f t="shared" si="272"/>
        <v>0.33333333333333331</v>
      </c>
      <c r="AF98" s="55">
        <f t="shared" si="273"/>
        <v>0.33333333333333331</v>
      </c>
      <c r="AG98" s="55">
        <f t="shared" si="274"/>
        <v>0.33333333333333331</v>
      </c>
      <c r="AH98" s="55">
        <f t="shared" si="275"/>
        <v>0.33333333333333331</v>
      </c>
      <c r="AI98" s="55">
        <f t="shared" si="276"/>
        <v>0.32291666666666663</v>
      </c>
      <c r="AJ98" s="55">
        <f t="shared" si="277"/>
        <v>0.30208333333333331</v>
      </c>
      <c r="AK98" s="55">
        <f>MAX((8/24)-AB98,0)</f>
        <v>0.28124999999999994</v>
      </c>
      <c r="AM98" s="62">
        <f t="shared" si="297"/>
        <v>0.20833333333333331</v>
      </c>
      <c r="AN98" s="55">
        <f t="shared" si="298"/>
        <v>0.33333333333333331</v>
      </c>
      <c r="AO98" s="55">
        <f t="shared" si="279"/>
        <v>0.16666666666666666</v>
      </c>
      <c r="AP98" s="55">
        <f t="shared" si="280"/>
        <v>0.1111111111111111</v>
      </c>
      <c r="AQ98" s="55">
        <f t="shared" si="281"/>
        <v>8.3333333333333329E-2</v>
      </c>
      <c r="AR98" s="55">
        <f t="shared" si="282"/>
        <v>6.4583333333333326E-2</v>
      </c>
      <c r="AS98" s="55">
        <f t="shared" si="283"/>
        <v>5.0347222222222217E-2</v>
      </c>
      <c r="AT98" s="55">
        <f t="shared" si="284"/>
        <v>4.0178571428571418E-2</v>
      </c>
      <c r="AV98" s="62">
        <f t="shared" si="299"/>
        <v>0.20833333333333331</v>
      </c>
      <c r="AW98" s="55">
        <f t="shared" si="285"/>
        <v>7.291666666666663E-2</v>
      </c>
      <c r="AX98" s="55">
        <f t="shared" si="285"/>
        <v>5.2083333333333315E-2</v>
      </c>
      <c r="AY98" s="55">
        <f t="shared" si="285"/>
        <v>3.1249999999999944E-2</v>
      </c>
      <c r="AZ98" s="55">
        <f t="shared" si="285"/>
        <v>1.041666666666663E-2</v>
      </c>
      <c r="BA98" s="55">
        <f t="shared" si="285"/>
        <v>0</v>
      </c>
      <c r="BB98" s="55">
        <f t="shared" si="285"/>
        <v>0</v>
      </c>
      <c r="BC98" s="55">
        <f t="shared" si="285"/>
        <v>0</v>
      </c>
      <c r="BE98" s="62">
        <f t="shared" si="300"/>
        <v>0.20833333333333331</v>
      </c>
      <c r="BF98" s="63">
        <f t="shared" si="301"/>
        <v>88.888888888888872</v>
      </c>
      <c r="BG98" s="63">
        <f t="shared" si="286"/>
        <v>84.210526315789465</v>
      </c>
      <c r="BH98" s="63">
        <f t="shared" si="287"/>
        <v>79.999999999999986</v>
      </c>
      <c r="BI98" s="63">
        <f t="shared" si="288"/>
        <v>76.190476190476176</v>
      </c>
      <c r="BJ98" s="63">
        <f t="shared" si="289"/>
        <v>72.093023255813961</v>
      </c>
      <c r="BK98" s="63">
        <f t="shared" si="290"/>
        <v>67.441860465116278</v>
      </c>
      <c r="BL98" s="63">
        <f t="shared" si="291"/>
        <v>62.790697674418595</v>
      </c>
      <c r="BM98" s="61">
        <f>AVERAGE(BF98:BI98)</f>
        <v>82.322472848788635</v>
      </c>
    </row>
    <row r="99" spans="2:65" x14ac:dyDescent="0.25">
      <c r="B99" s="58"/>
      <c r="C99" s="59"/>
      <c r="D99" s="64"/>
      <c r="E99" s="64"/>
      <c r="F99" s="47"/>
      <c r="G99" s="47"/>
      <c r="BI99" s="61">
        <f>AVERAGE(BF94:BI98)</f>
        <v>82.322472848788593</v>
      </c>
      <c r="BM99" s="61">
        <f>AVERAGE(BF94:BL98)</f>
        <v>76.682927018683998</v>
      </c>
    </row>
    <row r="100" spans="2:65" ht="15" customHeight="1" x14ac:dyDescent="0.25">
      <c r="L100" s="137" t="s">
        <v>66</v>
      </c>
      <c r="M100" s="137"/>
      <c r="N100" s="137"/>
      <c r="O100" s="137"/>
      <c r="P100" s="137"/>
      <c r="Q100" s="137"/>
      <c r="R100" s="137"/>
      <c r="S100" s="137"/>
      <c r="U100" s="137" t="s">
        <v>71</v>
      </c>
      <c r="V100" s="137"/>
      <c r="W100" s="137"/>
      <c r="X100" s="137"/>
      <c r="Y100" s="137"/>
      <c r="Z100" s="137"/>
      <c r="AA100" s="137"/>
      <c r="AB100" s="137"/>
      <c r="AD100" s="137" t="s">
        <v>67</v>
      </c>
      <c r="AE100" s="137"/>
      <c r="AF100" s="137"/>
      <c r="AG100" s="137"/>
      <c r="AH100" s="137"/>
      <c r="AI100" s="137"/>
      <c r="AJ100" s="137"/>
      <c r="AK100" s="137"/>
      <c r="AM100" s="137" t="s">
        <v>68</v>
      </c>
      <c r="AN100" s="137"/>
      <c r="AO100" s="137"/>
      <c r="AP100" s="137"/>
      <c r="AQ100" s="137"/>
      <c r="AR100" s="137"/>
      <c r="AS100" s="137"/>
      <c r="AT100" s="137"/>
      <c r="AV100" s="137" t="s">
        <v>66</v>
      </c>
      <c r="AW100" s="137"/>
      <c r="AX100" s="137"/>
      <c r="AY100" s="137"/>
      <c r="AZ100" s="137"/>
      <c r="BA100" s="137"/>
      <c r="BB100" s="137"/>
      <c r="BC100" s="137"/>
    </row>
    <row r="101" spans="2:65" ht="15" customHeight="1" x14ac:dyDescent="0.25">
      <c r="B101" s="58"/>
      <c r="C101" s="59"/>
      <c r="D101" s="64"/>
      <c r="E101" s="64"/>
      <c r="F101" s="47"/>
      <c r="G101" s="47"/>
      <c r="L101" s="149" t="s">
        <v>60</v>
      </c>
      <c r="M101" s="141" t="s">
        <v>1</v>
      </c>
      <c r="N101" s="141"/>
      <c r="O101" s="141"/>
      <c r="P101" s="141"/>
      <c r="Q101" s="141"/>
      <c r="R101" s="141"/>
      <c r="S101" s="141"/>
      <c r="U101" s="149" t="s">
        <v>60</v>
      </c>
      <c r="V101" s="141" t="s">
        <v>1</v>
      </c>
      <c r="W101" s="141"/>
      <c r="X101" s="141"/>
      <c r="Y101" s="141"/>
      <c r="Z101" s="141"/>
      <c r="AA101" s="141"/>
      <c r="AB101" s="141"/>
      <c r="AD101" s="149" t="s">
        <v>60</v>
      </c>
      <c r="AE101" s="141" t="s">
        <v>1</v>
      </c>
      <c r="AF101" s="141"/>
      <c r="AG101" s="141"/>
      <c r="AH101" s="141"/>
      <c r="AI101" s="141"/>
      <c r="AJ101" s="141"/>
      <c r="AK101" s="141"/>
      <c r="AM101" s="149" t="s">
        <v>60</v>
      </c>
      <c r="AN101" s="141" t="s">
        <v>1</v>
      </c>
      <c r="AO101" s="141"/>
      <c r="AP101" s="141"/>
      <c r="AQ101" s="141"/>
      <c r="AR101" s="141"/>
      <c r="AS101" s="141"/>
      <c r="AT101" s="141"/>
      <c r="AV101" s="149" t="s">
        <v>60</v>
      </c>
      <c r="AW101" s="141" t="s">
        <v>1</v>
      </c>
      <c r="AX101" s="141"/>
      <c r="AY101" s="141"/>
      <c r="AZ101" s="141"/>
      <c r="BA101" s="141"/>
      <c r="BB101" s="141"/>
      <c r="BC101" s="141"/>
      <c r="BE101" s="149" t="s">
        <v>60</v>
      </c>
      <c r="BF101" s="137" t="s">
        <v>73</v>
      </c>
      <c r="BG101" s="137"/>
      <c r="BH101" s="137"/>
      <c r="BI101" s="137"/>
      <c r="BJ101" s="137"/>
      <c r="BK101" s="137"/>
      <c r="BL101" s="137"/>
    </row>
    <row r="102" spans="2:65" x14ac:dyDescent="0.25">
      <c r="B102" s="58"/>
      <c r="C102" s="59"/>
      <c r="D102" s="64"/>
      <c r="E102" s="64"/>
      <c r="F102" s="47"/>
      <c r="G102" s="47"/>
      <c r="L102" s="150"/>
      <c r="M102" s="50">
        <v>1</v>
      </c>
      <c r="N102" s="50">
        <v>2</v>
      </c>
      <c r="O102" s="50">
        <v>3</v>
      </c>
      <c r="P102" s="50">
        <v>4</v>
      </c>
      <c r="Q102" s="50">
        <v>5</v>
      </c>
      <c r="R102" s="50">
        <v>6</v>
      </c>
      <c r="S102" s="50">
        <v>7</v>
      </c>
      <c r="U102" s="150"/>
      <c r="V102" s="50">
        <v>1</v>
      </c>
      <c r="W102" s="50">
        <v>2</v>
      </c>
      <c r="X102" s="50">
        <v>3</v>
      </c>
      <c r="Y102" s="50">
        <v>4</v>
      </c>
      <c r="Z102" s="50">
        <v>5</v>
      </c>
      <c r="AA102" s="50">
        <v>6</v>
      </c>
      <c r="AB102" s="50">
        <v>7</v>
      </c>
      <c r="AD102" s="150"/>
      <c r="AE102" s="50">
        <v>1</v>
      </c>
      <c r="AF102" s="50">
        <v>2</v>
      </c>
      <c r="AG102" s="50">
        <v>3</v>
      </c>
      <c r="AH102" s="50">
        <v>4</v>
      </c>
      <c r="AI102" s="50">
        <v>5</v>
      </c>
      <c r="AJ102" s="50">
        <v>6</v>
      </c>
      <c r="AK102" s="50">
        <v>7</v>
      </c>
      <c r="AM102" s="150"/>
      <c r="AN102" s="50">
        <v>1</v>
      </c>
      <c r="AO102" s="50">
        <v>2</v>
      </c>
      <c r="AP102" s="50">
        <v>3</v>
      </c>
      <c r="AQ102" s="50">
        <v>4</v>
      </c>
      <c r="AR102" s="50">
        <v>5</v>
      </c>
      <c r="AS102" s="50">
        <v>6</v>
      </c>
      <c r="AT102" s="50">
        <v>7</v>
      </c>
      <c r="AV102" s="150"/>
      <c r="AW102" s="50">
        <v>1</v>
      </c>
      <c r="AX102" s="50">
        <v>2</v>
      </c>
      <c r="AY102" s="50">
        <v>3</v>
      </c>
      <c r="AZ102" s="50">
        <v>4</v>
      </c>
      <c r="BA102" s="50">
        <v>5</v>
      </c>
      <c r="BB102" s="50">
        <v>6</v>
      </c>
      <c r="BC102" s="50">
        <v>7</v>
      </c>
      <c r="BE102" s="150"/>
      <c r="BF102" s="50">
        <v>1</v>
      </c>
      <c r="BG102" s="50">
        <v>2</v>
      </c>
      <c r="BH102" s="50">
        <v>3</v>
      </c>
      <c r="BI102" s="50">
        <v>4</v>
      </c>
      <c r="BJ102" s="50">
        <v>5</v>
      </c>
      <c r="BK102" s="50">
        <v>6</v>
      </c>
      <c r="BL102" s="50">
        <v>7</v>
      </c>
    </row>
    <row r="103" spans="2:65" x14ac:dyDescent="0.25">
      <c r="B103" s="58"/>
      <c r="C103" s="59"/>
      <c r="D103" s="64"/>
      <c r="E103" s="64"/>
      <c r="F103" s="47"/>
      <c r="G103" s="47"/>
      <c r="L103" s="62">
        <f>$C94</f>
        <v>4.1666666666666664E-2</v>
      </c>
      <c r="M103" s="55">
        <f>IF(($F94-$D$2)-(($B94-$F$2 )+$B$2+$H$2 + ((M$93-1)*$C$2))&gt;0,($F94-$D$2)-(($B94-$F$2 )+$B$2+$H$2 + ((M$93-1)*$C$2)),0)</f>
        <v>0.19791666666666663</v>
      </c>
      <c r="N103" s="55">
        <f t="shared" ref="N103:S103" si="303">IF(($F94-$D$2)-(($B94-$F$2 )+$B$2+$H$2 + ((N$93-1)*$C$2))&gt;0,($F94-$D$2)-(($B94-$F$2 )+$B$2+$H$2 + ((N$93-1)*$C$2)),0)</f>
        <v>0.17708333333333331</v>
      </c>
      <c r="O103" s="55">
        <f t="shared" si="303"/>
        <v>0.15624999999999994</v>
      </c>
      <c r="P103" s="55">
        <f t="shared" si="303"/>
        <v>0.13541666666666663</v>
      </c>
      <c r="Q103" s="55">
        <f t="shared" si="303"/>
        <v>0.11458333333333331</v>
      </c>
      <c r="R103" s="55">
        <f t="shared" si="303"/>
        <v>9.375E-2</v>
      </c>
      <c r="S103" s="55">
        <f t="shared" si="303"/>
        <v>7.291666666666663E-2</v>
      </c>
      <c r="U103" s="62">
        <f>$C94</f>
        <v>4.1666666666666664E-2</v>
      </c>
      <c r="V103" s="55">
        <f>IF(($F94-$D$2)-(($B94-$F$2 )+$B$2+$H$2 + ((V$93-1)*$C$2))&lt;0,ABS(($F94-$D$2)-(($B94-$F$2 )+$B$2+$H$2 + ((V$93-1)*$C$2))),0)</f>
        <v>0</v>
      </c>
      <c r="W103" s="55">
        <f t="shared" ref="W103:AB103" si="304">IF(($F94-$D$2)-(($B94-$F$2 )+$B$2+$H$2 + ((W$93-1)*$C$2))&lt;0,ABS(($F94-$D$2)-(($B94-$F$2 )+$B$2+$H$2 + ((W$93-1)*$C$2))),0)</f>
        <v>0</v>
      </c>
      <c r="X103" s="55">
        <f t="shared" si="304"/>
        <v>0</v>
      </c>
      <c r="Y103" s="55">
        <f t="shared" si="304"/>
        <v>0</v>
      </c>
      <c r="Z103" s="55">
        <f t="shared" si="304"/>
        <v>0</v>
      </c>
      <c r="AA103" s="55">
        <f t="shared" si="304"/>
        <v>0</v>
      </c>
      <c r="AB103" s="55">
        <f t="shared" si="304"/>
        <v>0</v>
      </c>
      <c r="AD103" s="62">
        <f>$C94</f>
        <v>4.1666666666666664E-2</v>
      </c>
      <c r="AE103" s="55">
        <f t="shared" ref="AE103:AE107" si="305">MAX((8/24)-V103,0)</f>
        <v>0.33333333333333331</v>
      </c>
      <c r="AF103" s="55">
        <f t="shared" ref="AF103:AF107" si="306">MAX((8/24)-W103,0)</f>
        <v>0.33333333333333331</v>
      </c>
      <c r="AG103" s="55">
        <f t="shared" ref="AG103:AG107" si="307">MAX((8/24)-X103,0)</f>
        <v>0.33333333333333331</v>
      </c>
      <c r="AH103" s="55">
        <f t="shared" ref="AH103:AH107" si="308">MAX((8/24)-Y103,0)</f>
        <v>0.33333333333333331</v>
      </c>
      <c r="AI103" s="55">
        <f t="shared" ref="AI103:AI107" si="309">MAX((8/24)-Z103,0)</f>
        <v>0.33333333333333331</v>
      </c>
      <c r="AJ103" s="55">
        <f t="shared" ref="AJ103:AJ107" si="310">MAX((8/24)-AA103,0)</f>
        <v>0.33333333333333331</v>
      </c>
      <c r="AK103" s="55">
        <f t="shared" ref="AK103:AK105" si="311">MAX((8/24)-AB103,0)</f>
        <v>0.33333333333333331</v>
      </c>
      <c r="AM103" s="62">
        <f>$C94</f>
        <v>4.1666666666666664E-2</v>
      </c>
      <c r="AN103" s="55">
        <f t="shared" ref="AN103:AN107" si="312">MAX(AE103/AN$93,0)</f>
        <v>0.33333333333333331</v>
      </c>
      <c r="AO103" s="55">
        <f t="shared" ref="AO103:AO107" si="313">MAX(AF103/AO$93,0)</f>
        <v>0.16666666666666666</v>
      </c>
      <c r="AP103" s="55">
        <f t="shared" ref="AP103:AP107" si="314">MAX(AG103/AP$93,0)</f>
        <v>0.1111111111111111</v>
      </c>
      <c r="AQ103" s="55">
        <f t="shared" ref="AQ103:AQ107" si="315">MAX(AH103/AQ$93,0)</f>
        <v>8.3333333333333329E-2</v>
      </c>
      <c r="AR103" s="55">
        <f t="shared" ref="AR103:AR107" si="316">MAX(AI103/AR$93,0)</f>
        <v>6.6666666666666666E-2</v>
      </c>
      <c r="AS103" s="55">
        <f t="shared" ref="AS103:AS107" si="317">MAX(AJ103/AS$93,0)</f>
        <v>5.5555555555555552E-2</v>
      </c>
      <c r="AT103" s="55">
        <f t="shared" ref="AT103:AT106" si="318">MAX(AK103/AT$93,0)</f>
        <v>4.7619047619047616E-2</v>
      </c>
      <c r="AV103" s="62">
        <f>$C94</f>
        <v>4.1666666666666664E-2</v>
      </c>
      <c r="AW103" s="55">
        <f>IF(($F94-$D$2)-(($B94-$F$2 )+$B$2+$H$2 + ((AW$93-1)*$C$2))&gt;0,($F94-$D$2)-(($B94-$F$2 )+$B$2+$H$2 + ((AW$93-1)*$C$2)),0)</f>
        <v>0.19791666666666663</v>
      </c>
      <c r="AX103" s="55">
        <f t="shared" ref="AX103:BC103" si="319">IF(($F94-$D$2)-(($B94-$F$2 )+$B$2+$H$2 + ((AX$93-1)*$C$2))&gt;0,($F94-$D$2)-(($B94-$F$2 )+$B$2+$H$2 + ((AX$93-1)*$C$2)),0)</f>
        <v>0.17708333333333331</v>
      </c>
      <c r="AY103" s="55">
        <f t="shared" si="319"/>
        <v>0.15624999999999994</v>
      </c>
      <c r="AZ103" s="55">
        <f t="shared" si="319"/>
        <v>0.13541666666666663</v>
      </c>
      <c r="BA103" s="55">
        <f t="shared" si="319"/>
        <v>0.11458333333333331</v>
      </c>
      <c r="BB103" s="55">
        <f t="shared" si="319"/>
        <v>9.375E-2</v>
      </c>
      <c r="BC103" s="55">
        <f t="shared" si="319"/>
        <v>7.291666666666663E-2</v>
      </c>
      <c r="BE103" s="62">
        <f>$C94</f>
        <v>4.1666666666666664E-2</v>
      </c>
      <c r="BF103" s="63">
        <f>MAX(100*(AE103)/(($F94-$H$2)-M103),0)</f>
        <v>88.888888888888843</v>
      </c>
      <c r="BG103" s="63">
        <f t="shared" ref="BG103:BL103" si="320">MAX(100*(AF103)/(($F94-$H$2)-N103),0)</f>
        <v>84.210526315789437</v>
      </c>
      <c r="BH103" s="63">
        <f t="shared" si="320"/>
        <v>79.999999999999957</v>
      </c>
      <c r="BI103" s="63">
        <f t="shared" si="320"/>
        <v>76.190476190476161</v>
      </c>
      <c r="BJ103" s="63">
        <f t="shared" si="320"/>
        <v>72.727272727272705</v>
      </c>
      <c r="BK103" s="63">
        <f t="shared" si="320"/>
        <v>69.56521739130433</v>
      </c>
      <c r="BL103" s="63">
        <f t="shared" si="320"/>
        <v>66.666666666666643</v>
      </c>
    </row>
    <row r="104" spans="2:65" x14ac:dyDescent="0.25">
      <c r="B104" s="58"/>
      <c r="C104" s="59"/>
      <c r="D104" s="64"/>
      <c r="E104" s="64"/>
      <c r="F104" s="47"/>
      <c r="G104" s="47"/>
      <c r="L104" s="62">
        <f t="shared" ref="L104:L107" si="321">$C95</f>
        <v>8.3333333333333329E-2</v>
      </c>
      <c r="M104" s="55">
        <f t="shared" ref="M104:S104" si="322">IF(($F95-$D$2)-(($B95-$F$2 )+$B$2+$H$2 + ((M$93-1)*$C$2))&gt;0,($F95-$D$2)-(($B95-$F$2 )+$B$2+$H$2 + ((M$93-1)*$C$2)),0)</f>
        <v>0.15624999999999989</v>
      </c>
      <c r="N104" s="55">
        <f t="shared" si="322"/>
        <v>0.13541666666666657</v>
      </c>
      <c r="O104" s="55">
        <f t="shared" si="322"/>
        <v>0.1145833333333332</v>
      </c>
      <c r="P104" s="55">
        <f t="shared" si="322"/>
        <v>9.3749999999999889E-2</v>
      </c>
      <c r="Q104" s="55">
        <f t="shared" si="322"/>
        <v>7.2916666666666574E-2</v>
      </c>
      <c r="R104" s="55">
        <f t="shared" si="322"/>
        <v>5.2083333333333259E-2</v>
      </c>
      <c r="S104" s="55">
        <f t="shared" si="322"/>
        <v>3.1249999999999889E-2</v>
      </c>
      <c r="U104" s="62">
        <f t="shared" ref="U104:U107" si="323">$C95</f>
        <v>8.3333333333333329E-2</v>
      </c>
      <c r="V104" s="55">
        <f t="shared" ref="V104:AB104" si="324">IF(($F95-$D$2)-(($B95-$F$2 )+$B$2+$H$2 + ((V$93-1)*$C$2))&lt;0,ABS(($F95-$D$2)-(($B95-$F$2 )+$B$2+$H$2 + ((V$93-1)*$C$2))),0)</f>
        <v>0</v>
      </c>
      <c r="W104" s="55">
        <f t="shared" si="324"/>
        <v>0</v>
      </c>
      <c r="X104" s="55">
        <f t="shared" si="324"/>
        <v>0</v>
      </c>
      <c r="Y104" s="55">
        <f t="shared" si="324"/>
        <v>0</v>
      </c>
      <c r="Z104" s="55">
        <f t="shared" si="324"/>
        <v>0</v>
      </c>
      <c r="AA104" s="55">
        <f t="shared" si="324"/>
        <v>0</v>
      </c>
      <c r="AB104" s="55">
        <f t="shared" si="324"/>
        <v>0</v>
      </c>
      <c r="AD104" s="62">
        <f t="shared" ref="AD104:AD107" si="325">$C95</f>
        <v>8.3333333333333329E-2</v>
      </c>
      <c r="AE104" s="55">
        <f t="shared" si="305"/>
        <v>0.33333333333333331</v>
      </c>
      <c r="AF104" s="55">
        <f t="shared" si="306"/>
        <v>0.33333333333333331</v>
      </c>
      <c r="AG104" s="55">
        <f t="shared" si="307"/>
        <v>0.33333333333333331</v>
      </c>
      <c r="AH104" s="55">
        <f t="shared" si="308"/>
        <v>0.33333333333333331</v>
      </c>
      <c r="AI104" s="55">
        <f t="shared" si="309"/>
        <v>0.33333333333333331</v>
      </c>
      <c r="AJ104" s="55">
        <f t="shared" si="310"/>
        <v>0.33333333333333331</v>
      </c>
      <c r="AK104" s="55">
        <f t="shared" si="311"/>
        <v>0.33333333333333331</v>
      </c>
      <c r="AM104" s="62">
        <f t="shared" ref="AM104:AM107" si="326">$C95</f>
        <v>8.3333333333333329E-2</v>
      </c>
      <c r="AN104" s="55">
        <f t="shared" si="312"/>
        <v>0.33333333333333331</v>
      </c>
      <c r="AO104" s="55">
        <f t="shared" si="313"/>
        <v>0.16666666666666666</v>
      </c>
      <c r="AP104" s="55">
        <f t="shared" si="314"/>
        <v>0.1111111111111111</v>
      </c>
      <c r="AQ104" s="55">
        <f t="shared" si="315"/>
        <v>8.3333333333333329E-2</v>
      </c>
      <c r="AR104" s="55">
        <f t="shared" si="316"/>
        <v>6.6666666666666666E-2</v>
      </c>
      <c r="AS104" s="55">
        <f t="shared" si="317"/>
        <v>5.5555555555555552E-2</v>
      </c>
      <c r="AT104" s="55">
        <f t="shared" si="318"/>
        <v>4.7619047619047616E-2</v>
      </c>
      <c r="AV104" s="62">
        <f t="shared" ref="AV104:AV107" si="327">$C95</f>
        <v>8.3333333333333329E-2</v>
      </c>
      <c r="AW104" s="55">
        <f t="shared" ref="AW104:BC104" si="328">IF(($F95-$D$2)-(($B95-$F$2 )+$B$2+$H$2 + ((AW$93-1)*$C$2))&gt;0,($F95-$D$2)-(($B95-$F$2 )+$B$2+$H$2 + ((AW$93-1)*$C$2)),0)</f>
        <v>0.15624999999999989</v>
      </c>
      <c r="AX104" s="55">
        <f t="shared" si="328"/>
        <v>0.13541666666666657</v>
      </c>
      <c r="AY104" s="55">
        <f t="shared" si="328"/>
        <v>0.1145833333333332</v>
      </c>
      <c r="AZ104" s="55">
        <f t="shared" si="328"/>
        <v>9.3749999999999889E-2</v>
      </c>
      <c r="BA104" s="55">
        <f t="shared" si="328"/>
        <v>7.2916666666666574E-2</v>
      </c>
      <c r="BB104" s="55">
        <f t="shared" si="328"/>
        <v>5.2083333333333259E-2</v>
      </c>
      <c r="BC104" s="55">
        <f t="shared" si="328"/>
        <v>3.1249999999999889E-2</v>
      </c>
      <c r="BE104" s="62">
        <f t="shared" ref="BE104:BE107" si="329">$C95</f>
        <v>8.3333333333333329E-2</v>
      </c>
      <c r="BF104" s="63">
        <f t="shared" ref="BF104:BL104" si="330">MAX(100*(AE104)/(($F95-$H$2)-M104),0)</f>
        <v>88.888888888888843</v>
      </c>
      <c r="BG104" s="63">
        <f t="shared" si="330"/>
        <v>84.210526315789437</v>
      </c>
      <c r="BH104" s="63">
        <f t="shared" si="330"/>
        <v>79.999999999999957</v>
      </c>
      <c r="BI104" s="63">
        <f t="shared" si="330"/>
        <v>76.190476190476161</v>
      </c>
      <c r="BJ104" s="63">
        <f t="shared" si="330"/>
        <v>72.727272727272705</v>
      </c>
      <c r="BK104" s="63">
        <f t="shared" si="330"/>
        <v>69.56521739130433</v>
      </c>
      <c r="BL104" s="63">
        <f t="shared" si="330"/>
        <v>66.666666666666643</v>
      </c>
    </row>
    <row r="105" spans="2:65" x14ac:dyDescent="0.25">
      <c r="L105" s="62">
        <f t="shared" si="321"/>
        <v>0.125</v>
      </c>
      <c r="M105" s="55">
        <f t="shared" ref="M105:S105" si="331">IF(($F96-$D$2)-(($B96-$F$2 )+$B$2+$H$2 + ((M$93-1)*$C$2))&gt;0,($F96-$D$2)-(($B96-$F$2 )+$B$2+$H$2 + ((M$93-1)*$C$2)),0)</f>
        <v>0.11458333333333331</v>
      </c>
      <c r="N105" s="55">
        <f t="shared" si="331"/>
        <v>9.375E-2</v>
      </c>
      <c r="O105" s="55">
        <f t="shared" si="331"/>
        <v>7.291666666666663E-2</v>
      </c>
      <c r="P105" s="55">
        <f t="shared" si="331"/>
        <v>5.2083333333333315E-2</v>
      </c>
      <c r="Q105" s="55">
        <f t="shared" si="331"/>
        <v>3.125E-2</v>
      </c>
      <c r="R105" s="55">
        <f t="shared" si="331"/>
        <v>1.0416666666666685E-2</v>
      </c>
      <c r="S105" s="55">
        <f t="shared" si="331"/>
        <v>0</v>
      </c>
      <c r="U105" s="62">
        <f t="shared" si="323"/>
        <v>0.125</v>
      </c>
      <c r="V105" s="55">
        <f t="shared" ref="V105:AB105" si="332">IF(($F96-$D$2)-(($B96-$F$2 )+$B$2+$H$2 + ((V$93-1)*$C$2))&lt;0,ABS(($F96-$D$2)-(($B96-$F$2 )+$B$2+$H$2 + ((V$93-1)*$C$2))),0)</f>
        <v>0</v>
      </c>
      <c r="W105" s="55">
        <f t="shared" si="332"/>
        <v>0</v>
      </c>
      <c r="X105" s="55">
        <f t="shared" si="332"/>
        <v>0</v>
      </c>
      <c r="Y105" s="55">
        <f t="shared" si="332"/>
        <v>0</v>
      </c>
      <c r="Z105" s="55">
        <f t="shared" si="332"/>
        <v>0</v>
      </c>
      <c r="AA105" s="55">
        <f t="shared" si="332"/>
        <v>0</v>
      </c>
      <c r="AB105" s="55">
        <f t="shared" si="332"/>
        <v>1.0416666666666685E-2</v>
      </c>
      <c r="AD105" s="62">
        <f t="shared" si="325"/>
        <v>0.125</v>
      </c>
      <c r="AE105" s="55">
        <f t="shared" si="305"/>
        <v>0.33333333333333331</v>
      </c>
      <c r="AF105" s="55">
        <f t="shared" si="306"/>
        <v>0.33333333333333331</v>
      </c>
      <c r="AG105" s="55">
        <f t="shared" si="307"/>
        <v>0.33333333333333331</v>
      </c>
      <c r="AH105" s="55">
        <f t="shared" si="308"/>
        <v>0.33333333333333331</v>
      </c>
      <c r="AI105" s="55">
        <f t="shared" si="309"/>
        <v>0.33333333333333331</v>
      </c>
      <c r="AJ105" s="55">
        <f t="shared" si="310"/>
        <v>0.33333333333333331</v>
      </c>
      <c r="AK105" s="55">
        <f t="shared" si="311"/>
        <v>0.32291666666666663</v>
      </c>
      <c r="AM105" s="62">
        <f t="shared" si="326"/>
        <v>0.125</v>
      </c>
      <c r="AN105" s="55">
        <f t="shared" si="312"/>
        <v>0.33333333333333331</v>
      </c>
      <c r="AO105" s="55">
        <f t="shared" si="313"/>
        <v>0.16666666666666666</v>
      </c>
      <c r="AP105" s="55">
        <f t="shared" si="314"/>
        <v>0.1111111111111111</v>
      </c>
      <c r="AQ105" s="55">
        <f t="shared" si="315"/>
        <v>8.3333333333333329E-2</v>
      </c>
      <c r="AR105" s="55">
        <f t="shared" si="316"/>
        <v>6.6666666666666666E-2</v>
      </c>
      <c r="AS105" s="55">
        <f t="shared" si="317"/>
        <v>5.5555555555555552E-2</v>
      </c>
      <c r="AT105" s="55">
        <f t="shared" si="318"/>
        <v>4.6130952380952377E-2</v>
      </c>
      <c r="AV105" s="62">
        <f t="shared" si="327"/>
        <v>0.125</v>
      </c>
      <c r="AW105" s="55">
        <f t="shared" ref="AW105:BC105" si="333">IF(($F96-$D$2)-(($B96-$F$2 )+$B$2+$H$2 + ((AW$93-1)*$C$2))&gt;0,($F96-$D$2)-(($B96-$F$2 )+$B$2+$H$2 + ((AW$93-1)*$C$2)),0)</f>
        <v>0.11458333333333331</v>
      </c>
      <c r="AX105" s="55">
        <f t="shared" si="333"/>
        <v>9.375E-2</v>
      </c>
      <c r="AY105" s="55">
        <f t="shared" si="333"/>
        <v>7.291666666666663E-2</v>
      </c>
      <c r="AZ105" s="55">
        <f t="shared" si="333"/>
        <v>5.2083333333333315E-2</v>
      </c>
      <c r="BA105" s="55">
        <f t="shared" si="333"/>
        <v>3.125E-2</v>
      </c>
      <c r="BB105" s="55">
        <f t="shared" si="333"/>
        <v>1.0416666666666685E-2</v>
      </c>
      <c r="BC105" s="55">
        <f t="shared" si="333"/>
        <v>0</v>
      </c>
      <c r="BE105" s="62">
        <f t="shared" si="329"/>
        <v>0.125</v>
      </c>
      <c r="BF105" s="63">
        <f t="shared" ref="BF105:BL105" si="334">MAX(100*(AE105)/(($F96-$H$2)-M105),0)</f>
        <v>88.888888888888872</v>
      </c>
      <c r="BG105" s="63">
        <f t="shared" si="334"/>
        <v>84.210526315789465</v>
      </c>
      <c r="BH105" s="63">
        <f t="shared" si="334"/>
        <v>79.999999999999986</v>
      </c>
      <c r="BI105" s="63">
        <f t="shared" si="334"/>
        <v>76.190476190476176</v>
      </c>
      <c r="BJ105" s="63">
        <f t="shared" si="334"/>
        <v>72.72727272727272</v>
      </c>
      <c r="BK105" s="63">
        <f t="shared" si="334"/>
        <v>69.565217391304344</v>
      </c>
      <c r="BL105" s="63">
        <f t="shared" si="334"/>
        <v>65.957446808510639</v>
      </c>
    </row>
    <row r="106" spans="2:65" x14ac:dyDescent="0.25">
      <c r="L106" s="62">
        <f t="shared" si="321"/>
        <v>0.16666666666666666</v>
      </c>
      <c r="M106" s="55">
        <f t="shared" ref="M106:S106" si="335">IF(($F97-$D$2)-(($B97-$F$2 )+$B$2+$H$2 + ((M$93-1)*$C$2))&gt;0,($F97-$D$2)-(($B97-$F$2 )+$B$2+$H$2 + ((M$93-1)*$C$2)),0)</f>
        <v>7.2916666666666685E-2</v>
      </c>
      <c r="N106" s="55">
        <f t="shared" si="335"/>
        <v>5.208333333333337E-2</v>
      </c>
      <c r="O106" s="55">
        <f t="shared" si="335"/>
        <v>3.125E-2</v>
      </c>
      <c r="P106" s="55">
        <f t="shared" si="335"/>
        <v>1.0416666666666685E-2</v>
      </c>
      <c r="Q106" s="55">
        <f t="shared" si="335"/>
        <v>0</v>
      </c>
      <c r="R106" s="55">
        <f t="shared" si="335"/>
        <v>0</v>
      </c>
      <c r="S106" s="55">
        <f t="shared" si="335"/>
        <v>0</v>
      </c>
      <c r="U106" s="62">
        <f t="shared" si="323"/>
        <v>0.16666666666666666</v>
      </c>
      <c r="V106" s="55">
        <f t="shared" ref="V106:AB106" si="336">IF(($F97-$D$2)-(($B97-$F$2 )+$B$2+$H$2 + ((V$93-1)*$C$2))&lt;0,ABS(($F97-$D$2)-(($B97-$F$2 )+$B$2+$H$2 + ((V$93-1)*$C$2))),0)</f>
        <v>0</v>
      </c>
      <c r="W106" s="55">
        <f t="shared" si="336"/>
        <v>0</v>
      </c>
      <c r="X106" s="55">
        <f t="shared" si="336"/>
        <v>0</v>
      </c>
      <c r="Y106" s="55">
        <f t="shared" si="336"/>
        <v>0</v>
      </c>
      <c r="Z106" s="55">
        <f t="shared" si="336"/>
        <v>1.041666666666663E-2</v>
      </c>
      <c r="AA106" s="55">
        <f t="shared" si="336"/>
        <v>3.1249999999999944E-2</v>
      </c>
      <c r="AB106" s="55">
        <f t="shared" si="336"/>
        <v>5.2083333333333315E-2</v>
      </c>
      <c r="AD106" s="62">
        <f t="shared" si="325"/>
        <v>0.16666666666666666</v>
      </c>
      <c r="AE106" s="55">
        <f t="shared" si="305"/>
        <v>0.33333333333333331</v>
      </c>
      <c r="AF106" s="55">
        <f t="shared" si="306"/>
        <v>0.33333333333333331</v>
      </c>
      <c r="AG106" s="55">
        <f t="shared" si="307"/>
        <v>0.33333333333333331</v>
      </c>
      <c r="AH106" s="55">
        <f t="shared" si="308"/>
        <v>0.33333333333333331</v>
      </c>
      <c r="AI106" s="55">
        <f t="shared" si="309"/>
        <v>0.32291666666666669</v>
      </c>
      <c r="AJ106" s="55">
        <f t="shared" si="310"/>
        <v>0.30208333333333337</v>
      </c>
      <c r="AK106" s="55">
        <f>MAX((8/24)-AB106,0)</f>
        <v>0.28125</v>
      </c>
      <c r="AM106" s="62">
        <f t="shared" si="326"/>
        <v>0.16666666666666666</v>
      </c>
      <c r="AN106" s="55">
        <f t="shared" si="312"/>
        <v>0.33333333333333331</v>
      </c>
      <c r="AO106" s="55">
        <f t="shared" si="313"/>
        <v>0.16666666666666666</v>
      </c>
      <c r="AP106" s="55">
        <f t="shared" si="314"/>
        <v>0.1111111111111111</v>
      </c>
      <c r="AQ106" s="55">
        <f t="shared" si="315"/>
        <v>8.3333333333333329E-2</v>
      </c>
      <c r="AR106" s="55">
        <f t="shared" si="316"/>
        <v>6.458333333333334E-2</v>
      </c>
      <c r="AS106" s="55">
        <f t="shared" si="317"/>
        <v>5.0347222222222231E-2</v>
      </c>
      <c r="AT106" s="55">
        <f t="shared" si="318"/>
        <v>4.0178571428571432E-2</v>
      </c>
      <c r="AV106" s="62">
        <f t="shared" si="327"/>
        <v>0.16666666666666666</v>
      </c>
      <c r="AW106" s="55">
        <f t="shared" ref="AW106:BC106" si="337">IF(($F97-$D$2)-(($B97-$F$2 )+$B$2+$H$2 + ((AW$93-1)*$C$2))&gt;0,($F97-$D$2)-(($B97-$F$2 )+$B$2+$H$2 + ((AW$93-1)*$C$2)),0)</f>
        <v>7.2916666666666685E-2</v>
      </c>
      <c r="AX106" s="55">
        <f t="shared" si="337"/>
        <v>5.208333333333337E-2</v>
      </c>
      <c r="AY106" s="55">
        <f t="shared" si="337"/>
        <v>3.125E-2</v>
      </c>
      <c r="AZ106" s="55">
        <f t="shared" si="337"/>
        <v>1.0416666666666685E-2</v>
      </c>
      <c r="BA106" s="55">
        <f t="shared" si="337"/>
        <v>0</v>
      </c>
      <c r="BB106" s="55">
        <f t="shared" si="337"/>
        <v>0</v>
      </c>
      <c r="BC106" s="55">
        <f t="shared" si="337"/>
        <v>0</v>
      </c>
      <c r="BE106" s="62">
        <f t="shared" si="329"/>
        <v>0.16666666666666666</v>
      </c>
      <c r="BF106" s="63">
        <f t="shared" ref="BF106:BL106" si="338">MAX(100*(AE106)/(($F97-$H$2)-M106),0)</f>
        <v>88.888888888888872</v>
      </c>
      <c r="BG106" s="63">
        <f t="shared" si="338"/>
        <v>84.210526315789465</v>
      </c>
      <c r="BH106" s="63">
        <f t="shared" si="338"/>
        <v>79.999999999999986</v>
      </c>
      <c r="BI106" s="63">
        <f t="shared" si="338"/>
        <v>76.190476190476176</v>
      </c>
      <c r="BJ106" s="63">
        <f t="shared" si="338"/>
        <v>72.093023255813961</v>
      </c>
      <c r="BK106" s="63">
        <f t="shared" si="338"/>
        <v>67.441860465116278</v>
      </c>
      <c r="BL106" s="63">
        <f t="shared" si="338"/>
        <v>62.790697674418603</v>
      </c>
    </row>
    <row r="107" spans="2:65" x14ac:dyDescent="0.25">
      <c r="L107" s="62">
        <f t="shared" si="321"/>
        <v>0.20833333333333331</v>
      </c>
      <c r="M107" s="55">
        <f t="shared" ref="M107:S107" si="339">IF(($F98-$D$2)-(($B98-$F$2 )+$B$2+$H$2 + ((M$93-1)*$C$2))&gt;0,($F98-$D$2)-(($B98-$F$2 )+$B$2+$H$2 + ((M$93-1)*$C$2)),0)</f>
        <v>3.125E-2</v>
      </c>
      <c r="N107" s="55">
        <f t="shared" si="339"/>
        <v>1.0416666666666685E-2</v>
      </c>
      <c r="O107" s="55">
        <f t="shared" si="339"/>
        <v>0</v>
      </c>
      <c r="P107" s="55">
        <f t="shared" si="339"/>
        <v>0</v>
      </c>
      <c r="Q107" s="55">
        <f t="shared" si="339"/>
        <v>0</v>
      </c>
      <c r="R107" s="55">
        <f t="shared" si="339"/>
        <v>0</v>
      </c>
      <c r="S107" s="55">
        <f t="shared" si="339"/>
        <v>0</v>
      </c>
      <c r="U107" s="62">
        <f t="shared" si="323"/>
        <v>0.20833333333333331</v>
      </c>
      <c r="V107" s="55">
        <f t="shared" ref="V107:AB107" si="340">IF(($F98-$D$2)-(($B98-$F$2 )+$B$2+$H$2 + ((V$93-1)*$C$2))&lt;0,ABS(($F98-$D$2)-(($B98-$F$2 )+$B$2+$H$2 + ((V$93-1)*$C$2))),0)</f>
        <v>0</v>
      </c>
      <c r="W107" s="55">
        <f t="shared" si="340"/>
        <v>0</v>
      </c>
      <c r="X107" s="55">
        <f t="shared" si="340"/>
        <v>1.0416666666666685E-2</v>
      </c>
      <c r="Y107" s="55">
        <f t="shared" si="340"/>
        <v>3.125E-2</v>
      </c>
      <c r="Z107" s="55">
        <f t="shared" si="340"/>
        <v>5.2083333333333315E-2</v>
      </c>
      <c r="AA107" s="55">
        <f t="shared" si="340"/>
        <v>7.291666666666663E-2</v>
      </c>
      <c r="AB107" s="55">
        <f t="shared" si="340"/>
        <v>9.375E-2</v>
      </c>
      <c r="AD107" s="62">
        <f t="shared" si="325"/>
        <v>0.20833333333333331</v>
      </c>
      <c r="AE107" s="55">
        <f t="shared" si="305"/>
        <v>0.33333333333333331</v>
      </c>
      <c r="AF107" s="55">
        <f t="shared" si="306"/>
        <v>0.33333333333333331</v>
      </c>
      <c r="AG107" s="55">
        <f t="shared" si="307"/>
        <v>0.32291666666666663</v>
      </c>
      <c r="AH107" s="55">
        <f t="shared" si="308"/>
        <v>0.30208333333333331</v>
      </c>
      <c r="AI107" s="55">
        <f t="shared" si="309"/>
        <v>0.28125</v>
      </c>
      <c r="AJ107" s="55">
        <f t="shared" si="310"/>
        <v>0.26041666666666669</v>
      </c>
      <c r="AK107" s="55">
        <f t="shared" ref="AK107" si="341">MAX((8/24)-AB107,0)</f>
        <v>0.23958333333333331</v>
      </c>
      <c r="AM107" s="62">
        <f t="shared" si="326"/>
        <v>0.20833333333333331</v>
      </c>
      <c r="AN107" s="55">
        <f t="shared" si="312"/>
        <v>0.33333333333333331</v>
      </c>
      <c r="AO107" s="55">
        <f t="shared" si="313"/>
        <v>0.16666666666666666</v>
      </c>
      <c r="AP107" s="55">
        <f t="shared" si="314"/>
        <v>0.10763888888888888</v>
      </c>
      <c r="AQ107" s="55">
        <f t="shared" si="315"/>
        <v>7.5520833333333329E-2</v>
      </c>
      <c r="AR107" s="55">
        <f t="shared" si="316"/>
        <v>5.6250000000000001E-2</v>
      </c>
      <c r="AS107" s="55">
        <f t="shared" si="317"/>
        <v>4.3402777777777783E-2</v>
      </c>
      <c r="AT107" s="55">
        <f>MAX(AK107/AT$93,0)</f>
        <v>3.4226190476190473E-2</v>
      </c>
      <c r="AV107" s="62">
        <f t="shared" si="327"/>
        <v>0.20833333333333331</v>
      </c>
      <c r="AW107" s="55">
        <f t="shared" ref="AW107:BC107" si="342">IF(($F98-$D$2)-(($B98-$F$2 )+$B$2+$H$2 + ((AW$93-1)*$C$2))&gt;0,($F98-$D$2)-(($B98-$F$2 )+$B$2+$H$2 + ((AW$93-1)*$C$2)),0)</f>
        <v>3.125E-2</v>
      </c>
      <c r="AX107" s="55">
        <f t="shared" si="342"/>
        <v>1.0416666666666685E-2</v>
      </c>
      <c r="AY107" s="55">
        <f t="shared" si="342"/>
        <v>0</v>
      </c>
      <c r="AZ107" s="55">
        <f t="shared" si="342"/>
        <v>0</v>
      </c>
      <c r="BA107" s="55">
        <f t="shared" si="342"/>
        <v>0</v>
      </c>
      <c r="BB107" s="55">
        <f t="shared" si="342"/>
        <v>0</v>
      </c>
      <c r="BC107" s="55">
        <f t="shared" si="342"/>
        <v>0</v>
      </c>
      <c r="BE107" s="62">
        <f t="shared" si="329"/>
        <v>0.20833333333333331</v>
      </c>
      <c r="BF107" s="63">
        <f t="shared" ref="BF107:BL107" si="343">MAX(100*(AE107)/(($F98-$H$2)-M107),0)</f>
        <v>88.888888888888872</v>
      </c>
      <c r="BG107" s="63">
        <f t="shared" si="343"/>
        <v>84.210526315789465</v>
      </c>
      <c r="BH107" s="63">
        <f t="shared" si="343"/>
        <v>79.487179487179475</v>
      </c>
      <c r="BI107" s="63">
        <f t="shared" si="343"/>
        <v>74.358974358974351</v>
      </c>
      <c r="BJ107" s="63">
        <f t="shared" si="343"/>
        <v>69.230769230769226</v>
      </c>
      <c r="BK107" s="63">
        <f t="shared" si="343"/>
        <v>64.102564102564102</v>
      </c>
      <c r="BL107" s="63">
        <f t="shared" si="343"/>
        <v>58.974358974358971</v>
      </c>
    </row>
    <row r="108" spans="2:65" x14ac:dyDescent="0.25">
      <c r="BI108" s="61">
        <f>AVERAGE(BF103:BI107)</f>
        <v>82.20525673157249</v>
      </c>
      <c r="BM108" s="61">
        <f>AVERAGE(BF103:BL107)</f>
        <v>76.140190252344738</v>
      </c>
    </row>
  </sheetData>
  <mergeCells count="177">
    <mergeCell ref="L91:S91"/>
    <mergeCell ref="L100:S100"/>
    <mergeCell ref="U91:AB91"/>
    <mergeCell ref="U92:U93"/>
    <mergeCell ref="V92:AB92"/>
    <mergeCell ref="U100:AB100"/>
    <mergeCell ref="U101:U102"/>
    <mergeCell ref="V101:AB101"/>
    <mergeCell ref="AD91:AK91"/>
    <mergeCell ref="AD92:AD93"/>
    <mergeCell ref="AF72:AK72"/>
    <mergeCell ref="AO72:AT72"/>
    <mergeCell ref="AX72:BC72"/>
    <mergeCell ref="BG72:BL72"/>
    <mergeCell ref="AE92:AK92"/>
    <mergeCell ref="AD100:AK100"/>
    <mergeCell ref="AD101:AD102"/>
    <mergeCell ref="AE101:AK101"/>
    <mergeCell ref="AM91:AT91"/>
    <mergeCell ref="AM92:AM93"/>
    <mergeCell ref="AN92:AT92"/>
    <mergeCell ref="AM100:AT100"/>
    <mergeCell ref="AM101:AM102"/>
    <mergeCell ref="AN101:AT101"/>
    <mergeCell ref="AM72:AM74"/>
    <mergeCell ref="AE73:AK73"/>
    <mergeCell ref="AN73:AT73"/>
    <mergeCell ref="AV91:BC91"/>
    <mergeCell ref="BE92:BE93"/>
    <mergeCell ref="BE101:BE102"/>
    <mergeCell ref="AF8:AK8"/>
    <mergeCell ref="AO8:AT8"/>
    <mergeCell ref="AX8:BC8"/>
    <mergeCell ref="BG8:BL8"/>
    <mergeCell ref="BP8:BU8"/>
    <mergeCell ref="BN8:BN10"/>
    <mergeCell ref="BN24:BN26"/>
    <mergeCell ref="BN40:BN42"/>
    <mergeCell ref="BN56:BN58"/>
    <mergeCell ref="AM8:AM10"/>
    <mergeCell ref="AM24:AM26"/>
    <mergeCell ref="AM40:AM42"/>
    <mergeCell ref="AM56:AM58"/>
    <mergeCell ref="AE9:AK9"/>
    <mergeCell ref="AE25:AK25"/>
    <mergeCell ref="AE41:AK41"/>
    <mergeCell ref="AE57:AK57"/>
    <mergeCell ref="AF24:AK24"/>
    <mergeCell ref="AF40:AK40"/>
    <mergeCell ref="AF56:AK56"/>
    <mergeCell ref="AN57:AT57"/>
    <mergeCell ref="AN41:AT41"/>
    <mergeCell ref="AN25:AT25"/>
    <mergeCell ref="AN9:AT9"/>
    <mergeCell ref="BE56:BE58"/>
    <mergeCell ref="BE72:BE74"/>
    <mergeCell ref="AV8:AV10"/>
    <mergeCell ref="AV24:AV26"/>
    <mergeCell ref="AV40:AV42"/>
    <mergeCell ref="AV56:AV58"/>
    <mergeCell ref="AV72:AV74"/>
    <mergeCell ref="AW9:BC9"/>
    <mergeCell ref="AW25:BC25"/>
    <mergeCell ref="AW41:BC41"/>
    <mergeCell ref="AW57:BC57"/>
    <mergeCell ref="AW73:BC73"/>
    <mergeCell ref="AX24:BC24"/>
    <mergeCell ref="AX40:BC40"/>
    <mergeCell ref="AX56:BC56"/>
    <mergeCell ref="AD8:AD10"/>
    <mergeCell ref="AD24:AD26"/>
    <mergeCell ref="AD40:AD42"/>
    <mergeCell ref="AD56:AD58"/>
    <mergeCell ref="AD72:AD74"/>
    <mergeCell ref="U40:U42"/>
    <mergeCell ref="U56:U58"/>
    <mergeCell ref="U72:U74"/>
    <mergeCell ref="U8:U10"/>
    <mergeCell ref="U24:U26"/>
    <mergeCell ref="W24:AB24"/>
    <mergeCell ref="V25:AB25"/>
    <mergeCell ref="W8:AB8"/>
    <mergeCell ref="V9:AB9"/>
    <mergeCell ref="W56:AB56"/>
    <mergeCell ref="W72:AB72"/>
    <mergeCell ref="V73:AB73"/>
    <mergeCell ref="V57:AB57"/>
    <mergeCell ref="W40:AB40"/>
    <mergeCell ref="V41:AB41"/>
    <mergeCell ref="L8:L10"/>
    <mergeCell ref="M25:S25"/>
    <mergeCell ref="M41:S41"/>
    <mergeCell ref="M57:S57"/>
    <mergeCell ref="M73:S73"/>
    <mergeCell ref="L24:L26"/>
    <mergeCell ref="L40:L42"/>
    <mergeCell ref="L56:L58"/>
    <mergeCell ref="L72:L74"/>
    <mergeCell ref="M9:S9"/>
    <mergeCell ref="N72:S72"/>
    <mergeCell ref="N40:S40"/>
    <mergeCell ref="N8:S8"/>
    <mergeCell ref="N24:S24"/>
    <mergeCell ref="N56:S56"/>
    <mergeCell ref="B92:B93"/>
    <mergeCell ref="D92:G92"/>
    <mergeCell ref="D93:E93"/>
    <mergeCell ref="F93:G93"/>
    <mergeCell ref="C92:C93"/>
    <mergeCell ref="C57:C58"/>
    <mergeCell ref="D57:J57"/>
    <mergeCell ref="B73:B74"/>
    <mergeCell ref="C73:C74"/>
    <mergeCell ref="D73:J73"/>
    <mergeCell ref="B57:B58"/>
    <mergeCell ref="D95:E95"/>
    <mergeCell ref="F95:G95"/>
    <mergeCell ref="M101:S101"/>
    <mergeCell ref="BF101:BL101"/>
    <mergeCell ref="D94:E94"/>
    <mergeCell ref="F94:G94"/>
    <mergeCell ref="M92:S92"/>
    <mergeCell ref="BF92:BL92"/>
    <mergeCell ref="D96:E96"/>
    <mergeCell ref="F96:G96"/>
    <mergeCell ref="D97:E97"/>
    <mergeCell ref="F97:G97"/>
    <mergeCell ref="D98:E98"/>
    <mergeCell ref="F98:G98"/>
    <mergeCell ref="AV92:AV93"/>
    <mergeCell ref="AW92:BC92"/>
    <mergeCell ref="AV100:BC100"/>
    <mergeCell ref="AV101:AV102"/>
    <mergeCell ref="AW101:BC101"/>
    <mergeCell ref="L92:L93"/>
    <mergeCell ref="L101:L102"/>
    <mergeCell ref="J1:K1"/>
    <mergeCell ref="J2:K2"/>
    <mergeCell ref="B25:B26"/>
    <mergeCell ref="C25:C26"/>
    <mergeCell ref="D25:J25"/>
    <mergeCell ref="B41:B42"/>
    <mergeCell ref="C41:C42"/>
    <mergeCell ref="D41:J41"/>
    <mergeCell ref="B9:B10"/>
    <mergeCell ref="C9:C10"/>
    <mergeCell ref="D9:J9"/>
    <mergeCell ref="D1:E1"/>
    <mergeCell ref="F1:G1"/>
    <mergeCell ref="H1:I1"/>
    <mergeCell ref="D2:E2"/>
    <mergeCell ref="F2:G2"/>
    <mergeCell ref="H2:I2"/>
    <mergeCell ref="AO24:AT24"/>
    <mergeCell ref="AO40:AT40"/>
    <mergeCell ref="AO56:AT56"/>
    <mergeCell ref="BO9:BU9"/>
    <mergeCell ref="BO25:BU25"/>
    <mergeCell ref="BO41:BU41"/>
    <mergeCell ref="BO57:BU57"/>
    <mergeCell ref="BO73:BU73"/>
    <mergeCell ref="BP24:BU24"/>
    <mergeCell ref="BP72:BU72"/>
    <mergeCell ref="BP56:BU56"/>
    <mergeCell ref="BP40:BU40"/>
    <mergeCell ref="BF9:BL9"/>
    <mergeCell ref="BF25:BL25"/>
    <mergeCell ref="BF41:BL41"/>
    <mergeCell ref="BF57:BL57"/>
    <mergeCell ref="BF73:BL73"/>
    <mergeCell ref="BG24:BL24"/>
    <mergeCell ref="BG40:BL40"/>
    <mergeCell ref="BG56:BL56"/>
    <mergeCell ref="BN72:BN74"/>
    <mergeCell ref="BE8:BE10"/>
    <mergeCell ref="BE24:BE26"/>
    <mergeCell ref="BE40:BE42"/>
  </mergeCells>
  <conditionalFormatting sqref="V75:AB85">
    <cfRule type="expression" dxfId="81" priority="136">
      <formula>V75&lt;D11</formula>
    </cfRule>
  </conditionalFormatting>
  <conditionalFormatting sqref="V59:AB69">
    <cfRule type="expression" dxfId="80" priority="135">
      <formula>V59&lt;D11</formula>
    </cfRule>
  </conditionalFormatting>
  <conditionalFormatting sqref="V11:AB21">
    <cfRule type="expression" dxfId="79" priority="132">
      <formula>V11&lt;D11</formula>
    </cfRule>
  </conditionalFormatting>
  <conditionalFormatting sqref="V27:AB37">
    <cfRule type="expression" dxfId="78" priority="130">
      <formula>V27&lt;D27</formula>
    </cfRule>
  </conditionalFormatting>
  <conditionalFormatting sqref="V43:AB53">
    <cfRule type="expression" dxfId="77" priority="129">
      <formula>V43&lt;D43</formula>
    </cfRule>
  </conditionalFormatting>
  <conditionalFormatting sqref="AE11:AK21">
    <cfRule type="cellIs" dxfId="76" priority="123" operator="greaterThan">
      <formula>0</formula>
    </cfRule>
  </conditionalFormatting>
  <conditionalFormatting sqref="AN11:AT21 AN27:AT37 AN43:AT53 AN59:AT69 AN75:AT85">
    <cfRule type="expression" dxfId="75" priority="116">
      <formula>AN11=$C11</formula>
    </cfRule>
    <cfRule type="expression" dxfId="74" priority="117">
      <formula>AN11&lt;$C11</formula>
    </cfRule>
  </conditionalFormatting>
  <conditionalFormatting sqref="AE27:AK37">
    <cfRule type="cellIs" dxfId="73" priority="82" operator="greaterThan">
      <formula>0</formula>
    </cfRule>
  </conditionalFormatting>
  <conditionalFormatting sqref="AE43:AK53">
    <cfRule type="cellIs" dxfId="72" priority="81" operator="greaterThan">
      <formula>0</formula>
    </cfRule>
  </conditionalFormatting>
  <conditionalFormatting sqref="AE59:AK69">
    <cfRule type="cellIs" dxfId="71" priority="80" operator="greaterThan">
      <formula>0</formula>
    </cfRule>
  </conditionalFormatting>
  <conditionalFormatting sqref="AE75:AK85">
    <cfRule type="cellIs" dxfId="70" priority="79" operator="greaterThan">
      <formula>0</formula>
    </cfRule>
  </conditionalFormatting>
  <conditionalFormatting sqref="M94:S98">
    <cfRule type="expression" dxfId="69" priority="69">
      <formula>M94&gt;=(2/24)</formula>
    </cfRule>
  </conditionalFormatting>
  <conditionalFormatting sqref="M103:S107">
    <cfRule type="expression" dxfId="68" priority="68">
      <formula>M103&gt;=(2/24)</formula>
    </cfRule>
  </conditionalFormatting>
  <conditionalFormatting sqref="V94:AB98">
    <cfRule type="expression" dxfId="67" priority="65">
      <formula>V94&gt;0</formula>
    </cfRule>
  </conditionalFormatting>
  <conditionalFormatting sqref="V103:AB107">
    <cfRule type="expression" dxfId="66" priority="63">
      <formula>V103&gt;0</formula>
    </cfRule>
  </conditionalFormatting>
  <conditionalFormatting sqref="AE94:AK98">
    <cfRule type="expression" dxfId="65" priority="59">
      <formula>AE94&lt;(8/24)</formula>
    </cfRule>
  </conditionalFormatting>
  <conditionalFormatting sqref="AE103:AK107">
    <cfRule type="expression" dxfId="64" priority="58">
      <formula>AE103&lt;(8/24)</formula>
    </cfRule>
  </conditionalFormatting>
  <conditionalFormatting sqref="BF75:BL85">
    <cfRule type="expression" dxfId="63" priority="42">
      <formula>BF75&gt;BF$98</formula>
    </cfRule>
    <cfRule type="expression" dxfId="62" priority="51">
      <formula>BF75&lt;BF$98</formula>
    </cfRule>
  </conditionalFormatting>
  <conditionalFormatting sqref="BF59:BL69">
    <cfRule type="expression" dxfId="61" priority="43">
      <formula>BF59&gt;BF$97</formula>
    </cfRule>
    <cfRule type="expression" dxfId="60" priority="50">
      <formula>BF59&lt;BF$97</formula>
    </cfRule>
  </conditionalFormatting>
  <conditionalFormatting sqref="BF43:BL53">
    <cfRule type="expression" dxfId="59" priority="44">
      <formula>BF43&gt;BF$96</formula>
    </cfRule>
    <cfRule type="expression" dxfId="58" priority="49">
      <formula>BF43&lt;BF$96</formula>
    </cfRule>
  </conditionalFormatting>
  <conditionalFormatting sqref="BF27:BL37">
    <cfRule type="expression" dxfId="57" priority="45">
      <formula>BF27&gt;BF$95</formula>
    </cfRule>
    <cfRule type="expression" dxfId="56" priority="48">
      <formula>BF27&lt;BF$95</formula>
    </cfRule>
  </conditionalFormatting>
  <conditionalFormatting sqref="BF11:BL21">
    <cfRule type="expression" dxfId="55" priority="46">
      <formula>BF11&gt;BF$94</formula>
    </cfRule>
    <cfRule type="expression" dxfId="54" priority="47">
      <formula>BF11&lt;BF$94</formula>
    </cfRule>
  </conditionalFormatting>
  <conditionalFormatting sqref="AW103:BC107">
    <cfRule type="expression" dxfId="53" priority="29">
      <formula>AW103&gt;=(2/24)</formula>
    </cfRule>
  </conditionalFormatting>
  <conditionalFormatting sqref="AW94:BC98">
    <cfRule type="expression" dxfId="52" priority="30">
      <formula>AW94&gt;=(2/24)</formula>
    </cfRule>
  </conditionalFormatting>
  <conditionalFormatting sqref="BF98:BL98">
    <cfRule type="expression" dxfId="51" priority="26">
      <formula>BF98&lt;AVERAGE(BF75:BF85)</formula>
    </cfRule>
    <cfRule type="expression" dxfId="50" priority="27">
      <formula>$BF$98&lt;AVERAGE($BF$75:$BF$85)</formula>
    </cfRule>
    <cfRule type="expression" dxfId="49" priority="28">
      <formula>BF98&gt;AVERAGE($BF75:BF85)</formula>
    </cfRule>
  </conditionalFormatting>
  <conditionalFormatting sqref="BF97:BL97">
    <cfRule type="expression" dxfId="48" priority="24">
      <formula>BF97&lt;AVERAGE(BF59:BF69)</formula>
    </cfRule>
    <cfRule type="expression" dxfId="47" priority="25">
      <formula>BF97&gt;AVERAGE(BF59:BF69)</formula>
    </cfRule>
  </conditionalFormatting>
  <conditionalFormatting sqref="BF96:BL96">
    <cfRule type="expression" dxfId="46" priority="22">
      <formula>BF96&gt;AVERAGE(BF43:BF53)</formula>
    </cfRule>
    <cfRule type="expression" dxfId="45" priority="23">
      <formula>BF96&lt;AVERAGE(BF43:BF53)</formula>
    </cfRule>
  </conditionalFormatting>
  <conditionalFormatting sqref="BF95:BL95">
    <cfRule type="expression" dxfId="44" priority="20">
      <formula>BF95&gt;AVERAGE(BF27:BF37)</formula>
    </cfRule>
    <cfRule type="expression" dxfId="43" priority="21">
      <formula>BF95&lt;AVERAGE(BF27:BF37)</formula>
    </cfRule>
  </conditionalFormatting>
  <conditionalFormatting sqref="BF94:BL94">
    <cfRule type="expression" dxfId="42" priority="18">
      <formula>BF94&gt;AVERAGE(BF11:BF21)</formula>
    </cfRule>
    <cfRule type="expression" dxfId="41" priority="19">
      <formula>BF94&lt;AVERAGE(BF11:BF21)</formula>
    </cfRule>
  </conditionalFormatting>
  <conditionalFormatting sqref="BF103:BL103">
    <cfRule type="expression" dxfId="40" priority="14">
      <formula>BF103&gt;AVERAGE(BF11:BF21)</formula>
    </cfRule>
    <cfRule type="expression" dxfId="39" priority="15">
      <formula>BF103&lt;AVERAGE(BF11:BF21)</formula>
    </cfRule>
  </conditionalFormatting>
  <conditionalFormatting sqref="BF105:BL105">
    <cfRule type="expression" dxfId="38" priority="12">
      <formula>BF105&gt;AVERAGE(BF43:BF53)</formula>
    </cfRule>
    <cfRule type="expression" dxfId="37" priority="13">
      <formula>BF105&lt;AVERAGE(BF43:BF53)</formula>
    </cfRule>
  </conditionalFormatting>
  <conditionalFormatting sqref="BF104:BL104">
    <cfRule type="expression" dxfId="36" priority="10">
      <formula>BF104&gt;AVERAGE(BF27:BF37)</formula>
    </cfRule>
    <cfRule type="expression" dxfId="35" priority="11">
      <formula>BF104&lt;AVERAGE(BF27:BF37)</formula>
    </cfRule>
  </conditionalFormatting>
  <conditionalFormatting sqref="BF106:BL106">
    <cfRule type="expression" dxfId="34" priority="8">
      <formula>BF106&gt;AVERAGE(BF59:BF69)</formula>
    </cfRule>
    <cfRule type="expression" dxfId="33" priority="9">
      <formula>BF106&lt;AVERAGE(BF59:BF69)</formula>
    </cfRule>
  </conditionalFormatting>
  <conditionalFormatting sqref="BF107:BL107">
    <cfRule type="expression" dxfId="32" priority="6">
      <formula>BF107&gt;AVERAGE(BF75:BF85)</formula>
    </cfRule>
    <cfRule type="expression" dxfId="31" priority="7">
      <formula>BF107&lt;AVERAGE(BF75:BF85)</formula>
    </cfRule>
  </conditionalFormatting>
  <conditionalFormatting sqref="AW11:BC21">
    <cfRule type="expression" dxfId="30" priority="5">
      <formula>AW11&gt;=2/24</formula>
    </cfRule>
  </conditionalFormatting>
  <conditionalFormatting sqref="AW27:BC37">
    <cfRule type="expression" dxfId="29" priority="4">
      <formula>AW27&gt;=2/24</formula>
    </cfRule>
  </conditionalFormatting>
  <conditionalFormatting sqref="AW43:BC53">
    <cfRule type="expression" dxfId="28" priority="3">
      <formula>AW43&gt;=2/24</formula>
    </cfRule>
  </conditionalFormatting>
  <conditionalFormatting sqref="AW59:BC69">
    <cfRule type="expression" dxfId="27" priority="2">
      <formula>AW59&gt;=2/24</formula>
    </cfRule>
  </conditionalFormatting>
  <conditionalFormatting sqref="AW75:BC85">
    <cfRule type="expression" dxfId="26" priority="1">
      <formula>AW75&gt;=2/24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77"/>
  <sheetViews>
    <sheetView topLeftCell="T1" zoomScale="70" zoomScaleNormal="70" workbookViewId="0">
      <selection activeCell="D24" sqref="D24:F24"/>
    </sheetView>
  </sheetViews>
  <sheetFormatPr defaultRowHeight="14.25" x14ac:dyDescent="0.25"/>
  <cols>
    <col min="1" max="5" width="9" style="87" customWidth="1"/>
    <col min="6" max="6" width="12.5703125" style="87" bestFit="1" customWidth="1"/>
    <col min="7" max="7" width="9.140625" style="87"/>
    <col min="8" max="12" width="9" style="87" customWidth="1"/>
    <col min="13" max="13" width="13.5703125" style="87" customWidth="1"/>
    <col min="14" max="14" width="9.140625" style="87"/>
    <col min="15" max="19" width="9" style="87" customWidth="1"/>
    <col min="20" max="20" width="12.5703125" style="87" bestFit="1" customWidth="1"/>
    <col min="21" max="21" width="9.140625" style="87"/>
    <col min="22" max="24" width="9" style="87" customWidth="1"/>
    <col min="25" max="25" width="9.140625" style="87" customWidth="1"/>
    <col min="26" max="26" width="9" style="87" customWidth="1"/>
    <col min="27" max="27" width="12.5703125" style="87" bestFit="1" customWidth="1"/>
    <col min="28" max="28" width="9.140625" style="87"/>
    <col min="29" max="33" width="9" style="87" customWidth="1"/>
    <col min="34" max="34" width="13" style="87" bestFit="1" customWidth="1"/>
    <col min="35" max="41" width="9.140625" style="87"/>
    <col min="42" max="42" width="9.5703125" style="87" customWidth="1"/>
    <col min="43" max="43" width="8.85546875" style="87" bestFit="1" customWidth="1"/>
    <col min="44" max="16384" width="9.140625" style="87"/>
  </cols>
  <sheetData>
    <row r="1" spans="1:44" ht="15" customHeight="1" x14ac:dyDescent="0.25">
      <c r="A1" s="163" t="s">
        <v>101</v>
      </c>
      <c r="B1" s="163"/>
      <c r="C1" s="163"/>
      <c r="D1" s="163"/>
      <c r="E1" s="163"/>
    </row>
    <row r="3" spans="1:44" ht="15" customHeight="1" x14ac:dyDescent="0.25">
      <c r="A3" s="161" t="s">
        <v>95</v>
      </c>
      <c r="B3" s="161"/>
      <c r="C3" s="161"/>
      <c r="D3" s="161"/>
      <c r="E3" s="161"/>
      <c r="H3" s="161" t="s">
        <v>96</v>
      </c>
      <c r="I3" s="161"/>
      <c r="J3" s="161"/>
      <c r="K3" s="161"/>
      <c r="L3" s="161"/>
      <c r="O3" s="161" t="s">
        <v>98</v>
      </c>
      <c r="P3" s="161"/>
      <c r="Q3" s="161"/>
      <c r="R3" s="161"/>
      <c r="S3" s="161"/>
      <c r="V3" s="161" t="s">
        <v>97</v>
      </c>
      <c r="W3" s="161"/>
      <c r="X3" s="161"/>
      <c r="Y3" s="161"/>
      <c r="Z3" s="161"/>
      <c r="AC3" s="161" t="s">
        <v>99</v>
      </c>
      <c r="AD3" s="161"/>
      <c r="AE3" s="161"/>
      <c r="AF3" s="161"/>
      <c r="AG3" s="161"/>
      <c r="AO3" s="161" t="s">
        <v>92</v>
      </c>
      <c r="AP3" s="161"/>
      <c r="AQ3" s="161"/>
      <c r="AR3" s="161"/>
    </row>
    <row r="4" spans="1:44" ht="45" x14ac:dyDescent="0.25">
      <c r="A4" s="86" t="s">
        <v>80</v>
      </c>
      <c r="B4" s="86" t="s">
        <v>81</v>
      </c>
      <c r="C4" s="86" t="s">
        <v>82</v>
      </c>
      <c r="D4" s="86" t="s">
        <v>83</v>
      </c>
      <c r="E4" s="86" t="s">
        <v>84</v>
      </c>
      <c r="F4" s="72" t="s">
        <v>103</v>
      </c>
      <c r="H4" s="86" t="s">
        <v>80</v>
      </c>
      <c r="I4" s="86" t="s">
        <v>81</v>
      </c>
      <c r="J4" s="86" t="s">
        <v>82</v>
      </c>
      <c r="K4" s="86" t="s">
        <v>83</v>
      </c>
      <c r="L4" s="86" t="s">
        <v>84</v>
      </c>
      <c r="M4" s="72" t="s">
        <v>103</v>
      </c>
      <c r="O4" s="86" t="s">
        <v>80</v>
      </c>
      <c r="P4" s="86" t="s">
        <v>81</v>
      </c>
      <c r="Q4" s="86" t="s">
        <v>82</v>
      </c>
      <c r="R4" s="86" t="s">
        <v>83</v>
      </c>
      <c r="S4" s="86" t="s">
        <v>84</v>
      </c>
      <c r="T4" s="72" t="s">
        <v>103</v>
      </c>
      <c r="V4" s="86" t="s">
        <v>80</v>
      </c>
      <c r="W4" s="86" t="s">
        <v>81</v>
      </c>
      <c r="X4" s="86" t="s">
        <v>82</v>
      </c>
      <c r="Y4" s="86" t="s">
        <v>83</v>
      </c>
      <c r="Z4" s="86" t="s">
        <v>84</v>
      </c>
      <c r="AA4" s="72" t="s">
        <v>103</v>
      </c>
      <c r="AC4" s="86" t="s">
        <v>80</v>
      </c>
      <c r="AD4" s="86" t="s">
        <v>81</v>
      </c>
      <c r="AE4" s="86" t="s">
        <v>82</v>
      </c>
      <c r="AF4" s="86" t="s">
        <v>83</v>
      </c>
      <c r="AG4" s="86" t="s">
        <v>84</v>
      </c>
      <c r="AH4" s="72" t="s">
        <v>103</v>
      </c>
      <c r="AJ4" s="161" t="s">
        <v>77</v>
      </c>
      <c r="AK4" s="161"/>
      <c r="AM4" s="161" t="s">
        <v>78</v>
      </c>
      <c r="AN4" s="161"/>
      <c r="AO4" s="73" t="s">
        <v>48</v>
      </c>
      <c r="AP4" s="73" t="s">
        <v>79</v>
      </c>
      <c r="AQ4" s="74" t="s">
        <v>90</v>
      </c>
      <c r="AR4" s="86" t="s">
        <v>100</v>
      </c>
    </row>
    <row r="5" spans="1:44" ht="15" x14ac:dyDescent="0.25">
      <c r="A5" s="158" t="s">
        <v>85</v>
      </c>
      <c r="B5" s="159"/>
      <c r="C5" s="159"/>
      <c r="D5" s="159"/>
      <c r="E5" s="160"/>
      <c r="F5" s="162"/>
      <c r="H5" s="158" t="s">
        <v>85</v>
      </c>
      <c r="I5" s="159"/>
      <c r="J5" s="159"/>
      <c r="K5" s="159"/>
      <c r="L5" s="160"/>
      <c r="M5" s="162"/>
      <c r="O5" s="158" t="s">
        <v>85</v>
      </c>
      <c r="P5" s="159"/>
      <c r="Q5" s="159"/>
      <c r="R5" s="159"/>
      <c r="S5" s="160"/>
      <c r="T5" s="162"/>
      <c r="V5" s="158" t="s">
        <v>85</v>
      </c>
      <c r="W5" s="159"/>
      <c r="X5" s="159"/>
      <c r="Y5" s="159"/>
      <c r="Z5" s="160"/>
      <c r="AA5" s="162"/>
      <c r="AC5" s="158" t="s">
        <v>85</v>
      </c>
      <c r="AD5" s="159"/>
      <c r="AE5" s="159"/>
      <c r="AF5" s="159"/>
      <c r="AG5" s="160"/>
      <c r="AH5" s="162"/>
      <c r="AJ5" s="75">
        <v>8.3333333333333329E-2</v>
      </c>
      <c r="AK5" s="75">
        <v>0.24930555555555556</v>
      </c>
      <c r="AM5" s="88">
        <v>0</v>
      </c>
      <c r="AN5" s="88">
        <f>AM6-((1/60)/24)</f>
        <v>0.16597222222222222</v>
      </c>
      <c r="AO5" s="76">
        <v>0.375</v>
      </c>
      <c r="AP5" s="88">
        <f>MIN((AO5+4/24),16/24)</f>
        <v>0.54166666666666663</v>
      </c>
      <c r="AQ5" s="77">
        <v>0.31249999999999994</v>
      </c>
      <c r="AR5" s="77">
        <f>MIN((14/24),AO5+(3/24))</f>
        <v>0.5</v>
      </c>
    </row>
    <row r="6" spans="1:44" ht="15" customHeight="1" x14ac:dyDescent="0.25">
      <c r="A6" s="88">
        <v>8.3333333333333329E-2</v>
      </c>
      <c r="B6" s="88">
        <v>8.3333333333333329E-2</v>
      </c>
      <c r="C6" s="88">
        <v>8.3333333333333329E-2</v>
      </c>
      <c r="D6" s="88">
        <v>8.3333333333333329E-2</v>
      </c>
      <c r="E6" s="88">
        <v>8.3333333333333329E-2</v>
      </c>
      <c r="F6" s="162"/>
      <c r="H6" s="88">
        <v>0.54166666666666663</v>
      </c>
      <c r="I6" s="88">
        <v>0.54166666666666663</v>
      </c>
      <c r="J6" s="88">
        <v>0.54166666666666663</v>
      </c>
      <c r="K6" s="88">
        <v>0.54166666666666663</v>
      </c>
      <c r="L6" s="88">
        <v>0.54166666666666663</v>
      </c>
      <c r="M6" s="162"/>
      <c r="O6" s="88">
        <v>0.54166666666666663</v>
      </c>
      <c r="P6" s="88">
        <v>0.54166666666666663</v>
      </c>
      <c r="Q6" s="88">
        <v>0.54166666666666663</v>
      </c>
      <c r="R6" s="88">
        <v>0.54166666666666663</v>
      </c>
      <c r="S6" s="88">
        <v>0.54166666666666663</v>
      </c>
      <c r="T6" s="162"/>
      <c r="V6" s="88">
        <v>0.79166666666666663</v>
      </c>
      <c r="W6" s="88">
        <v>0.79166666666666663</v>
      </c>
      <c r="X6" s="88">
        <v>0.79166666666666663</v>
      </c>
      <c r="Y6" s="88">
        <v>0.79166666666666663</v>
      </c>
      <c r="Z6" s="88">
        <v>0.79166666666666663</v>
      </c>
      <c r="AA6" s="162"/>
      <c r="AC6" s="88">
        <v>0.79166666666666663</v>
      </c>
      <c r="AD6" s="88">
        <v>0.79166666666666663</v>
      </c>
      <c r="AE6" s="88">
        <v>0.79166666666666663</v>
      </c>
      <c r="AF6" s="88">
        <v>0.79166666666666663</v>
      </c>
      <c r="AG6" s="88">
        <v>0.79166666666666663</v>
      </c>
      <c r="AH6" s="162"/>
      <c r="AM6" s="88">
        <v>0.16666666666666666</v>
      </c>
      <c r="AN6" s="88">
        <f t="shared" ref="AN6:AN14" si="0">AM7-((1/60)/24)</f>
        <v>0.2076388888888889</v>
      </c>
      <c r="AO6" s="76">
        <v>0.41666666666666669</v>
      </c>
      <c r="AP6" s="88">
        <f t="shared" ref="AP6:AP15" si="1">MIN((AO6+4/24),16/24)</f>
        <v>0.58333333333333337</v>
      </c>
      <c r="AQ6" s="77">
        <v>0.33333333333333331</v>
      </c>
      <c r="AR6" s="77">
        <f t="shared" ref="AR6:AR15" si="2">MIN((14/24),AO6+(3/24))</f>
        <v>0.54166666666666674</v>
      </c>
    </row>
    <row r="7" spans="1:44" ht="15" x14ac:dyDescent="0.25">
      <c r="A7" s="158" t="s">
        <v>86</v>
      </c>
      <c r="B7" s="159"/>
      <c r="C7" s="159"/>
      <c r="D7" s="159"/>
      <c r="E7" s="160"/>
      <c r="F7" s="162"/>
      <c r="H7" s="158" t="s">
        <v>86</v>
      </c>
      <c r="I7" s="159"/>
      <c r="J7" s="159"/>
      <c r="K7" s="159"/>
      <c r="L7" s="160"/>
      <c r="M7" s="162"/>
      <c r="O7" s="158" t="s">
        <v>86</v>
      </c>
      <c r="P7" s="159"/>
      <c r="Q7" s="159"/>
      <c r="R7" s="159"/>
      <c r="S7" s="160"/>
      <c r="T7" s="162"/>
      <c r="V7" s="158" t="s">
        <v>86</v>
      </c>
      <c r="W7" s="159"/>
      <c r="X7" s="159"/>
      <c r="Y7" s="159"/>
      <c r="Z7" s="160"/>
      <c r="AA7" s="162"/>
      <c r="AC7" s="158" t="s">
        <v>86</v>
      </c>
      <c r="AD7" s="159"/>
      <c r="AE7" s="159"/>
      <c r="AF7" s="159"/>
      <c r="AG7" s="160"/>
      <c r="AH7" s="162"/>
      <c r="AJ7" s="161" t="s">
        <v>89</v>
      </c>
      <c r="AK7" s="161"/>
      <c r="AM7" s="88">
        <v>0.20833333333333334</v>
      </c>
      <c r="AN7" s="88">
        <f t="shared" si="0"/>
        <v>0.24930555555555556</v>
      </c>
      <c r="AO7" s="76">
        <v>0.5</v>
      </c>
      <c r="AP7" s="88">
        <f t="shared" si="1"/>
        <v>0.66666666666666663</v>
      </c>
      <c r="AQ7" s="77">
        <v>0.375</v>
      </c>
      <c r="AR7" s="77">
        <f t="shared" si="2"/>
        <v>0.58333333333333337</v>
      </c>
    </row>
    <row r="8" spans="1:44" x14ac:dyDescent="0.25">
      <c r="A8" s="88">
        <f>IF((A6+$AJ$8)&lt;1,A6+$AJ$8,(A6+$AJ$8)-1)</f>
        <v>0.16666666666666666</v>
      </c>
      <c r="B8" s="88">
        <f>IF((B6+$AJ$8)&lt;1,B6+$AJ$8,(B6+$AJ$8)-1)</f>
        <v>0.16666666666666666</v>
      </c>
      <c r="C8" s="88">
        <f>IF((C6+$AJ$8)&lt;1,C6+$AJ$8,(C6+$AJ$8)-1)</f>
        <v>0.16666666666666666</v>
      </c>
      <c r="D8" s="88">
        <v>0.25</v>
      </c>
      <c r="E8" s="88">
        <f>IF((E6+$AJ$8)&lt;1,E6+$AJ$8,(E6+$AJ$8)-1)</f>
        <v>0.16666666666666666</v>
      </c>
      <c r="F8" s="162"/>
      <c r="H8" s="88">
        <f>IF((H6+$AJ$8)&lt;1,H6+$AJ$8,(H6+$AJ$8)-1)</f>
        <v>0.625</v>
      </c>
      <c r="I8" s="88">
        <f>IF((I6+$AJ$8)&lt;1,I6+$AJ$8,(I6+$AJ$8)-1)</f>
        <v>0.625</v>
      </c>
      <c r="J8" s="88">
        <f>IF((J6+$AJ$8)&lt;1,J6+$AJ$8,(J6+$AJ$8)-1)</f>
        <v>0.625</v>
      </c>
      <c r="K8" s="88">
        <f>IF((K6+$AJ$8)&lt;1,K6+$AJ$8,(K6+$AJ$8)-1)</f>
        <v>0.625</v>
      </c>
      <c r="L8" s="88">
        <f>IF((L6+$AJ$8)&lt;1,L6+$AJ$8,(L6+$AJ$8)-1)</f>
        <v>0.625</v>
      </c>
      <c r="M8" s="162"/>
      <c r="O8" s="88">
        <f>IF((O6+$AJ$8)&lt;1,O6+$AJ$8,(O6+$AJ$8)-1)</f>
        <v>0.625</v>
      </c>
      <c r="P8" s="88">
        <f>IF((P6+$AJ$8)&lt;1,P6+$AJ$8,(P6+$AJ$8)-1)</f>
        <v>0.625</v>
      </c>
      <c r="Q8" s="88">
        <f>IF((Q6+$AJ$8)&lt;1,Q6+$AJ$8,(Q6+$AJ$8)-1)</f>
        <v>0.625</v>
      </c>
      <c r="R8" s="88">
        <f>IF((R6+$AJ$8)&lt;1,R6+$AJ$8,(R6+$AJ$8)-1)</f>
        <v>0.625</v>
      </c>
      <c r="S8" s="88">
        <f>IF((S6+$AJ$8)&lt;1,S6+$AJ$8,(S6+$AJ$8)-1)</f>
        <v>0.625</v>
      </c>
      <c r="T8" s="162"/>
      <c r="V8" s="88">
        <f>IF((V6+$AJ$8)&lt;1,V6+$AJ$8,(V6+$AJ$8)-1)</f>
        <v>0.875</v>
      </c>
      <c r="W8" s="88">
        <f>IF((W6+$AJ$8)&lt;1,W6+$AJ$8,(W6+$AJ$8)-1)</f>
        <v>0.875</v>
      </c>
      <c r="X8" s="88">
        <f>IF((X6+$AJ$8)&lt;1,X6+$AJ$8,(X6+$AJ$8)-1)</f>
        <v>0.875</v>
      </c>
      <c r="Y8" s="88">
        <f>IF((Y6+$AJ$8)&lt;1,Y6+$AJ$8,(Y6+$AJ$8)-1)</f>
        <v>0.875</v>
      </c>
      <c r="Z8" s="88">
        <f>IF((Z6+$AJ$8)&lt;1,Z6+$AJ$8,(Z6+$AJ$8)-1)</f>
        <v>0.875</v>
      </c>
      <c r="AA8" s="162"/>
      <c r="AC8" s="88">
        <f>IF((AC6+$AJ$8)&lt;1,AC6+$AJ$8,(AC6+$AJ$8)-1)</f>
        <v>0.875</v>
      </c>
      <c r="AD8" s="88">
        <f>IF((AD6+$AJ$8)&lt;1,AD6+$AJ$8,(AD6+$AJ$8)-1)</f>
        <v>0.875</v>
      </c>
      <c r="AE8" s="88">
        <f>IF((AE6+$AJ$8)&lt;1,AE6+$AJ$8,(AE6+$AJ$8)-1)</f>
        <v>0.875</v>
      </c>
      <c r="AF8" s="88">
        <f>IF((AF6+$AJ$8)&lt;1,AF6+$AJ$8,(AF6+$AJ$8)-1)</f>
        <v>0.875</v>
      </c>
      <c r="AG8" s="88">
        <f>IF((AG6+$AJ$8)&lt;1,AG6+$AJ$8,(AG6+$AJ$8)-1)</f>
        <v>0.875</v>
      </c>
      <c r="AH8" s="162"/>
      <c r="AJ8" s="157">
        <v>8.3333333333333329E-2</v>
      </c>
      <c r="AK8" s="157"/>
      <c r="AM8" s="88">
        <v>0.25</v>
      </c>
      <c r="AN8" s="88">
        <f t="shared" si="0"/>
        <v>0.29097222222222224</v>
      </c>
      <c r="AO8" s="76">
        <v>0.5</v>
      </c>
      <c r="AP8" s="88">
        <f t="shared" si="1"/>
        <v>0.66666666666666663</v>
      </c>
      <c r="AQ8" s="77">
        <v>0.375</v>
      </c>
      <c r="AR8" s="77">
        <f t="shared" si="2"/>
        <v>0.58333333333333337</v>
      </c>
    </row>
    <row r="9" spans="1:44" ht="15" customHeight="1" x14ac:dyDescent="0.25">
      <c r="A9" s="158" t="s">
        <v>87</v>
      </c>
      <c r="B9" s="159"/>
      <c r="C9" s="159"/>
      <c r="D9" s="159"/>
      <c r="E9" s="160"/>
      <c r="F9" s="162"/>
      <c r="H9" s="158" t="s">
        <v>87</v>
      </c>
      <c r="I9" s="159"/>
      <c r="J9" s="159"/>
      <c r="K9" s="159"/>
      <c r="L9" s="160"/>
      <c r="M9" s="162"/>
      <c r="O9" s="158" t="s">
        <v>87</v>
      </c>
      <c r="P9" s="159"/>
      <c r="Q9" s="159"/>
      <c r="R9" s="159"/>
      <c r="S9" s="160"/>
      <c r="T9" s="162"/>
      <c r="V9" s="158" t="s">
        <v>87</v>
      </c>
      <c r="W9" s="159"/>
      <c r="X9" s="159"/>
      <c r="Y9" s="159"/>
      <c r="Z9" s="160"/>
      <c r="AA9" s="162"/>
      <c r="AC9" s="158" t="s">
        <v>87</v>
      </c>
      <c r="AD9" s="159"/>
      <c r="AE9" s="159"/>
      <c r="AF9" s="159"/>
      <c r="AG9" s="160"/>
      <c r="AH9" s="162"/>
      <c r="AM9" s="88">
        <v>0.29166666666666669</v>
      </c>
      <c r="AN9" s="88">
        <f t="shared" si="0"/>
        <v>0.49930555555555556</v>
      </c>
      <c r="AO9" s="76">
        <v>0.54166666666666663</v>
      </c>
      <c r="AP9" s="88">
        <f t="shared" si="1"/>
        <v>0.66666666666666663</v>
      </c>
      <c r="AQ9" s="77">
        <v>0.375</v>
      </c>
      <c r="AR9" s="77">
        <f t="shared" si="2"/>
        <v>0.58333333333333337</v>
      </c>
    </row>
    <row r="10" spans="1:44" x14ac:dyDescent="0.25">
      <c r="A10" s="75">
        <f>IF(IF(AND(A8&gt;=$AM5,A8&lt;=$AN5),MIN(A8+$AO5,IF(A6&gt;A8,A6+$AP5-1,A6+$AP5)),IF(AND(A8&gt;=$AM6,A8&lt;=$AN6),MIN(A8+$AO6,IF(A6&gt;A8,A6+$AP6-1,A6+$AP6)),IF(AND(A8&gt;=$AM7,A8&lt;=$AN7),MIN(A8+$AO7,IF(A6&gt;A8,A6+$AP7-1,A6+$AP7)),IF(AND(A8&gt;=$AM8,A8&lt;=$AN8),MIN(A8+$AO8,IF(A6&gt;A8,A6+$AP8-1,A6+$AP8)),IF(AND(A8&gt;=$AM9,A8&lt;=$AN9),MIN(A8+$AO8,IF(A6&gt;A8,A6+$AP8-1,A6+$AP8)),IF(AND(A8&gt;=$AM10,A8&lt;=$AN10),MIN(A8+$AO10,IF(A6&gt;A8,A6+$AP10-1,A6+$AP10)),IF(AND(A8&gt;=$AM11,A8&lt;=$AN11),MIN(A8+$AO11,IF(A6&gt;A8,A6+$AP11-1,A6+$AP11)),IF(AND(A8&gt;=$AM12,A8&lt;=$AN12),MIN(A8+$AO12,IF(A6&gt;A8,A6+$AP12-1,A6+$AP12)),IF(AND(A8&gt;=$AM13,A8&lt;=$AN13),MIN(A8+$AO13,IF(A6&gt;A8,A6+$AP13-1,A6+$AP13)),IF(AND(A8&gt;=$AM14,A8&lt;=$AN14),MIN(A8+$AO14,IF(A6&gt;A8,A6+$AP14-1,A6+$AP14)),IF(AND(A8&gt;=$AM15,A8&lt;=$AN15),MIN(A8+$AO15,IF(A6&gt;A8,A6+$AP15-1,A6+$AP15)))))))))))))&lt;1,IF(AND(A8&gt;=$AM5,A8&lt;=$AN5),MIN(A8+$AO5,IF(A6&gt;A8,A6+$AP5-1,A6+$AP5)),IF(AND(A8&gt;=$AM6,A8&lt;=$AN6),MIN(A8+$AO6,IF(A6&gt;A8,A6+$AP6-1,A6+$AP6)),IF(AND(A8&gt;=$AM7,A8&lt;=$AN7),MIN(A8+$AO7,IF(A6&gt;A8,A6+$AP7-1,A6+$AP7)),IF(AND(A8&gt;=$AM8,A8&lt;=$AN8),MIN(A8+$AO8,IF(A6&gt;A8,A6+$AP8-1,A6+$AP8)),IF(AND(A8&gt;=$AM9,A8&lt;=$AN9),MIN(A8+$AO8,IF(A6&gt;A8,A6+$AP8-1,A6+$AP8)),IF(AND(A8&gt;=$AM10,A8&lt;=$AN10),MIN(A8+$AO10,IF(A6&gt;A8,A6+$AP10-1,A6+$AP10)),IF(AND(A8&gt;=$AM11,A8&lt;=$AN11),MIN(A8+$AO11,IF(A6&gt;A8,A6+$AP11-1,A6+$AP11)),IF(AND(A8&gt;=$AM12,A8&lt;=$AN12),MIN(A8+$AO12,IF(A6&gt;A8,A6+$AP12-1,A6+$AP12)),IF(AND(A8&gt;=$AM13,A8&lt;=$AN13),MIN(A8+$AO13,IF(A6&gt;A8,A6+$AP13-1,A6+$AP13)),IF(AND(A8&gt;=$AM14,A8&lt;=$AN14),MIN(A8+$AO14,IF(A6&gt;A8,A6+$AP14-1,A6+$AP14)),IF(AND(A8&gt;=$AM15,A8&lt;=$AN15),MIN(A8+$AO15,IF(A6&gt;A8,A6+$AP15-1,A6+$AP15))))))))))))),IF(AND(A8&gt;=$AM5,A8&lt;=$AN5),MIN(A8+$AO5,IF(A6&gt;A8,A6+$AP5-1,A6+$AP5)),IF(AND(A8&gt;=$AM6,A8&lt;=$AN6),MIN(A8+$AO6,IF(A6&gt;A8,A6+$AP6-1,A6+$AP6)),IF(AND(A8&gt;=$AM7,A8&lt;=$AN7),MIN(A8+$AO7,IF(A6&gt;A8,A6+$AP7-1,A6+$AP7)),IF(AND(A8&gt;=$AM8,A8&lt;=$AN8),MIN(A8+$AO8,IF(A6&gt;A8,A6+$AP8-1,A6+$AP8)),IF(AND(A8&gt;=$AM9,A8&lt;=$AN9),MIN(A8+$AO8,IF(A6&gt;A8,A6+$AP8-1,A6+$AP8)),IF(AND(A8&gt;=$AM10,A8&lt;=$AN10),MIN(A8+$AO10,IF(A6&gt;A8,A6+$AP10-1,A6+$AP10)),IF(AND(A8&gt;=$AM11,A8&lt;=$AN11),MIN(A8+$AO11,IF(A6&gt;A8,A6+$AP11-1,A6+$AP11)),IF(AND(A8&gt;=$AM12,A8&lt;=$AN12),MIN(A8+$AO12,IF(A6&gt;A8,A6+$AP12-1,A6+$AP12)),IF(AND(A8&gt;=$AM13,A8&lt;=$AN13),MIN(A8+$AO13,IF(A6&gt;A8,A6+$AP13-1,A6+$AP13)),IF(AND(A8&gt;=$AM14,A8&lt;=$AN14),MIN(A8+$AO14,IF(A6&gt;A8,A6+$AP14-1,A6+$AP14)),IF(AND(A8&gt;=$AM15,A8&lt;=$AN15),MIN(A8+$AO15,IF(A6&gt;A8,A6+$AP15-1,A6+$AP15)))))))))))))-1)</f>
        <v>0.58333333333333337</v>
      </c>
      <c r="B10" s="75">
        <f>IF(IF(AND(B8&gt;=$AM5,B8&lt;=$AN5),MIN(B8+$AO5,IF(B6&gt;B8,B6+$AP5-1,B6+$AP5)),IF(AND(B8&gt;=$AM6,B8&lt;=$AN6),MIN(B8+$AO6,IF(B6&gt;B8,B6+$AP6-1,B6+$AP6)),IF(AND(B8&gt;=$AM7,B8&lt;=$AN7),MIN(B8+$AO7,IF(B6&gt;B8,B6+$AP7-1,B6+$AP7)),IF(AND(B8&gt;=$AM8,B8&lt;=$AN8),MIN(B8+$AO8,IF(B6&gt;B8,B6+$AP8-1,B6+$AP8)),IF(AND(B8&gt;=$AM9,B8&lt;=$AN9),MIN(B8+$AO8,IF(B6&gt;B8,B6+$AP8-1,B6+$AP8)),IF(AND(B8&gt;=$AM10,B8&lt;=$AN10),MIN(B8+$AO10,IF(B6&gt;B8,B6+$AP10-1,B6+$AP10)),IF(AND(B8&gt;=$AM11,B8&lt;=$AN11),MIN(B8+$AO11,IF(B6&gt;B8,B6+$AP11-1,B6+$AP11)),IF(AND(B8&gt;=$AM12,B8&lt;=$AN12),MIN(B8+$AO12,IF(B6&gt;B8,B6+$AP12-1,B6+$AP12)),IF(AND(B8&gt;=$AM13,B8&lt;=$AN13),MIN(B8+$AO13,IF(B6&gt;B8,B6+$AP13-1,B6+$AP13)),IF(AND(B8&gt;=$AM14,B8&lt;=$AN14),MIN(B8+$AO14,IF(B6&gt;B8,B6+$AP14-1,B6+$AP14)),IF(AND(B8&gt;=$AM15,B8&lt;=$AN15),MIN(B8+$AO15,IF(B6&gt;B8,B6+$AP15-1,B6+$AP15)))))))))))))&lt;1,IF(AND(B8&gt;=$AM5,B8&lt;=$AN5),MIN(B8+$AO5,IF(B6&gt;B8,B6+$AP5-1,B6+$AP5)),IF(AND(B8&gt;=$AM6,B8&lt;=$AN6),MIN(B8+$AO6,IF(B6&gt;B8,B6+$AP6-1,B6+$AP6)),IF(AND(B8&gt;=$AM7,B8&lt;=$AN7),MIN(B8+$AO7,IF(B6&gt;B8,B6+$AP7-1,B6+$AP7)),IF(AND(B8&gt;=$AM8,B8&lt;=$AN8),MIN(B8+$AO8,IF(B6&gt;B8,B6+$AP8-1,B6+$AP8)),IF(AND(B8&gt;=$AM9,B8&lt;=$AN9),MIN(B8+$AO8,IF(B6&gt;B8,B6+$AP8-1,B6+$AP8)),IF(AND(B8&gt;=$AM10,B8&lt;=$AN10),MIN(B8+$AO10,IF(B6&gt;B8,B6+$AP10-1,B6+$AP10)),IF(AND(B8&gt;=$AM11,B8&lt;=$AN11),MIN(B8+$AO11,IF(B6&gt;B8,B6+$AP11-1,B6+$AP11)),IF(AND(B8&gt;=$AM12,B8&lt;=$AN12),MIN(B8+$AO12,IF(B6&gt;B8,B6+$AP12-1,B6+$AP12)),IF(AND(B8&gt;=$AM13,B8&lt;=$AN13),MIN(B8+$AO13,IF(B6&gt;B8,B6+$AP13-1,B6+$AP13)),IF(AND(B8&gt;=$AM14,B8&lt;=$AN14),MIN(B8+$AO14,IF(B6&gt;B8,B6+$AP14-1,B6+$AP14)),IF(AND(B8&gt;=$AM15,B8&lt;=$AN15),MIN(B8+$AO15,IF(B6&gt;B8,B6+$AP15-1,B6+$AP15))))))))))))),IF(AND(B8&gt;=$AM5,B8&lt;=$AN5),MIN(B8+$AO5,IF(B6&gt;B8,B6+$AP5-1,B6+$AP5)),IF(AND(B8&gt;=$AM6,B8&lt;=$AN6),MIN(B8+$AO6,IF(B6&gt;B8,B6+$AP6-1,B6+$AP6)),IF(AND(B8&gt;=$AM7,B8&lt;=$AN7),MIN(B8+$AO7,IF(B6&gt;B8,B6+$AP7-1,B6+$AP7)),IF(AND(B8&gt;=$AM8,B8&lt;=$AN8),MIN(B8+$AO8,IF(B6&gt;B8,B6+$AP8-1,B6+$AP8)),IF(AND(B8&gt;=$AM9,B8&lt;=$AN9),MIN(B8+$AO8,IF(B6&gt;B8,B6+$AP8-1,B6+$AP8)),IF(AND(B8&gt;=$AM10,B8&lt;=$AN10),MIN(B8+$AO10,IF(B6&gt;B8,B6+$AP10-1,B6+$AP10)),IF(AND(B8&gt;=$AM11,B8&lt;=$AN11),MIN(B8+$AO11,IF(B6&gt;B8,B6+$AP11-1,B6+$AP11)),IF(AND(B8&gt;=$AM12,B8&lt;=$AN12),MIN(B8+$AO12,IF(B6&gt;B8,B6+$AP12-1,B6+$AP12)),IF(AND(B8&gt;=$AM13,B8&lt;=$AN13),MIN(B8+$AO13,IF(B6&gt;B8,B6+$AP13-1,B6+$AP13)),IF(AND(B8&gt;=$AM14,B8&lt;=$AN14),MIN(B8+$AO14,IF(B6&gt;B8,B6+$AP14-1,B6+$AP14)),IF(AND(B8&gt;=$AM15,B8&lt;=$AN15),MIN(B8+$AO15,IF(B6&gt;B8,B6+$AP15-1,B6+$AP15)))))))))))))-1)</f>
        <v>0.58333333333333337</v>
      </c>
      <c r="C10" s="75">
        <f>IF(IF(AND(C8&gt;=$AM5,C8&lt;=$AN5),MIN(C8+$AO5,IF(C6&gt;C8,C6+$AP5-1,C6+$AP5)),IF(AND(C8&gt;=$AM6,C8&lt;=$AN6),MIN(C8+$AO6,IF(C6&gt;C8,C6+$AP6-1,C6+$AP6)),IF(AND(C8&gt;=$AM7,C8&lt;=$AN7),MIN(C8+$AO7,IF(C6&gt;C8,C6+$AP7-1,C6+$AP7)),IF(AND(C8&gt;=$AM8,C8&lt;=$AN8),MIN(C8+$AO8,IF(C6&gt;C8,C6+$AP8-1,C6+$AP8)),IF(AND(C8&gt;=$AM9,C8&lt;=$AN9),MIN(C8+$AO8,IF(C6&gt;C8,C6+$AP8-1,C6+$AP8)),IF(AND(C8&gt;=$AM10,C8&lt;=$AN10),MIN(C8+$AO10,IF(C6&gt;C8,C6+$AP10-1,C6+$AP10)),IF(AND(C8&gt;=$AM11,C8&lt;=$AN11),MIN(C8+$AO11,IF(C6&gt;C8,C6+$AP11-1,C6+$AP11)),IF(AND(C8&gt;=$AM12,C8&lt;=$AN12),MIN(C8+$AO12,IF(C6&gt;C8,C6+$AP12-1,C6+$AP12)),IF(AND(C8&gt;=$AM13,C8&lt;=$AN13),MIN(C8+$AO13,IF(C6&gt;C8,C6+$AP13-1,C6+$AP13)),IF(AND(C8&gt;=$AM14,C8&lt;=$AN14),MIN(C8+$AO14,IF(C6&gt;C8,C6+$AP14-1,C6+$AP14)),IF(AND(C8&gt;=$AM15,C8&lt;=$AN15),MIN(C8+$AO15,IF(C6&gt;C8,C6+$AP15-1,C6+$AP15)))))))))))))&lt;1,IF(AND(C8&gt;=$AM5,C8&lt;=$AN5),MIN(C8+$AO5,IF(C6&gt;C8,C6+$AP5-1,C6+$AP5)),IF(AND(C8&gt;=$AM6,C8&lt;=$AN6),MIN(C8+$AO6,IF(C6&gt;C8,C6+$AP6-1,C6+$AP6)),IF(AND(C8&gt;=$AM7,C8&lt;=$AN7),MIN(C8+$AO7,IF(C6&gt;C8,C6+$AP7-1,C6+$AP7)),IF(AND(C8&gt;=$AM8,C8&lt;=$AN8),MIN(C8+$AO8,IF(C6&gt;C8,C6+$AP8-1,C6+$AP8)),IF(AND(C8&gt;=$AM9,C8&lt;=$AN9),MIN(C8+$AO8,IF(C6&gt;C8,C6+$AP8-1,C6+$AP8)),IF(AND(C8&gt;=$AM10,C8&lt;=$AN10),MIN(C8+$AO10,IF(C6&gt;C8,C6+$AP10-1,C6+$AP10)),IF(AND(C8&gt;=$AM11,C8&lt;=$AN11),MIN(C8+$AO11,IF(C6&gt;C8,C6+$AP11-1,C6+$AP11)),IF(AND(C8&gt;=$AM12,C8&lt;=$AN12),MIN(C8+$AO12,IF(C6&gt;C8,C6+$AP12-1,C6+$AP12)),IF(AND(C8&gt;=$AM13,C8&lt;=$AN13),MIN(C8+$AO13,IF(C6&gt;C8,C6+$AP13-1,C6+$AP13)),IF(AND(C8&gt;=$AM14,C8&lt;=$AN14),MIN(C8+$AO14,IF(C6&gt;C8,C6+$AP14-1,C6+$AP14)),IF(AND(C8&gt;=$AM15,C8&lt;=$AN15),MIN(C8+$AO15,IF(C6&gt;C8,C6+$AP15-1,C6+$AP15))))))))))))),IF(AND(C8&gt;=$AM5,C8&lt;=$AN5),MIN(C8+$AO5,IF(C6&gt;C8,C6+$AP5-1,C6+$AP5)),IF(AND(C8&gt;=$AM6,C8&lt;=$AN6),MIN(C8+$AO6,IF(C6&gt;C8,C6+$AP6-1,C6+$AP6)),IF(AND(C8&gt;=$AM7,C8&lt;=$AN7),MIN(C8+$AO7,IF(C6&gt;C8,C6+$AP7-1,C6+$AP7)),IF(AND(C8&gt;=$AM8,C8&lt;=$AN8),MIN(C8+$AO8,IF(C6&gt;C8,C6+$AP8-1,C6+$AP8)),IF(AND(C8&gt;=$AM9,C8&lt;=$AN9),MIN(C8+$AO8,IF(C6&gt;C8,C6+$AP8-1,C6+$AP8)),IF(AND(C8&gt;=$AM10,C8&lt;=$AN10),MIN(C8+$AO10,IF(C6&gt;C8,C6+$AP10-1,C6+$AP10)),IF(AND(C8&gt;=$AM11,C8&lt;=$AN11),MIN(C8+$AO11,IF(C6&gt;C8,C6+$AP11-1,C6+$AP11)),IF(AND(C8&gt;=$AM12,C8&lt;=$AN12),MIN(C8+$AO12,IF(C6&gt;C8,C6+$AP12-1,C6+$AP12)),IF(AND(C8&gt;=$AM13,C8&lt;=$AN13),MIN(C8+$AO13,IF(C6&gt;C8,C6+$AP13-1,C6+$AP13)),IF(AND(C8&gt;=$AM14,C8&lt;=$AN14),MIN(C8+$AO14,IF(C6&gt;C8,C6+$AP14-1,C6+$AP14)),IF(AND(C8&gt;=$AM15,C8&lt;=$AN15),MIN(C8+$AO15,IF(C6&gt;C8,C6+$AP15-1,C6+$AP15)))))))))))))-1)</f>
        <v>0.58333333333333337</v>
      </c>
      <c r="D10" s="75">
        <v>0.66666666666666663</v>
      </c>
      <c r="E10" s="75">
        <f>IF(IF(AND(E8&gt;=$AM5,E8&lt;=$AN5),MIN(E8+$AO5,IF(E6&gt;E8,E6+$AP5-1,E6+$AP5)),IF(AND(E8&gt;=$AM6,E8&lt;=$AN6),MIN(E8+$AO6,IF(E6&gt;E8,E6+$AP6-1,E6+$AP6)),IF(AND(E8&gt;=$AM7,E8&lt;=$AN7),MIN(E8+$AO7,IF(E6&gt;E8,E6+$AP7-1,E6+$AP7)),IF(AND(E8&gt;=$AM8,E8&lt;=$AN8),MIN(E8+$AO8,IF(E6&gt;E8,E6+$AP8-1,E6+$AP8)),IF(AND(E8&gt;=$AM9,E8&lt;=$AN9),MIN(E8+$AO8,IF(E6&gt;E8,E6+$AP8-1,E6+$AP8)),IF(AND(E8&gt;=$AM10,E8&lt;=$AN10),MIN(E8+$AO10,IF(E6&gt;E8,E6+$AP10-1,E6+$AP10)),IF(AND(E8&gt;=$AM11,E8&lt;=$AN11),MIN(E8+$AO11,IF(E6&gt;E8,E6+$AP11-1,E6+$AP11)),IF(AND(E8&gt;=$AM12,E8&lt;=$AN12),MIN(E8+$AO12,IF(E6&gt;E8,E6+$AP12-1,E6+$AP12)),IF(AND(E8&gt;=$AM13,E8&lt;=$AN13),MIN(E8+$AO13,IF(E6&gt;E8,E6+$AP13-1,E6+$AP13)),IF(AND(E8&gt;=$AM14,E8&lt;=$AN14),MIN(E8+$AO14,IF(E6&gt;E8,E6+$AP14-1,E6+$AP14)),IF(AND(E8&gt;=$AM15,E8&lt;=$AN15),MIN(E8+$AO15,IF(E6&gt;E8,E6+$AP15-1,E6+$AP15)))))))))))))&lt;1,IF(AND(E8&gt;=$AM5,E8&lt;=$AN5),MIN(E8+$AO5,IF(E6&gt;E8,E6+$AP5-1,E6+$AP5)),IF(AND(E8&gt;=$AM6,E8&lt;=$AN6),MIN(E8+$AO6,IF(E6&gt;E8,E6+$AP6-1,E6+$AP6)),IF(AND(E8&gt;=$AM7,E8&lt;=$AN7),MIN(E8+$AO7,IF(E6&gt;E8,E6+$AP7-1,E6+$AP7)),IF(AND(E8&gt;=$AM8,E8&lt;=$AN8),MIN(E8+$AO8,IF(E6&gt;E8,E6+$AP8-1,E6+$AP8)),IF(AND(E8&gt;=$AM9,E8&lt;=$AN9),MIN(E8+$AO8,IF(E6&gt;E8,E6+$AP8-1,E6+$AP8)),IF(AND(E8&gt;=$AM10,E8&lt;=$AN10),MIN(E8+$AO10,IF(E6&gt;E8,E6+$AP10-1,E6+$AP10)),IF(AND(E8&gt;=$AM11,E8&lt;=$AN11),MIN(E8+$AO11,IF(E6&gt;E8,E6+$AP11-1,E6+$AP11)),IF(AND(E8&gt;=$AM12,E8&lt;=$AN12),MIN(E8+$AO12,IF(E6&gt;E8,E6+$AP12-1,E6+$AP12)),IF(AND(E8&gt;=$AM13,E8&lt;=$AN13),MIN(E8+$AO13,IF(E6&gt;E8,E6+$AP13-1,E6+$AP13)),IF(AND(E8&gt;=$AM14,E8&lt;=$AN14),MIN(E8+$AO14,IF(E6&gt;E8,E6+$AP14-1,E6+$AP14)),IF(AND(E8&gt;=$AM15,E8&lt;=$AN15),MIN(E8+$AO15,IF(E6&gt;E8,E6+$AP15-1,E6+$AP15))))))))))))),IF(AND(E8&gt;=$AM5,E8&lt;=$AN5),MIN(E8+$AO5,IF(E6&gt;E8,E6+$AP5-1,E6+$AP5)),IF(AND(E8&gt;=$AM6,E8&lt;=$AN6),MIN(E8+$AO6,IF(E6&gt;E8,E6+$AP6-1,E6+$AP6)),IF(AND(E8&gt;=$AM7,E8&lt;=$AN7),MIN(E8+$AO7,IF(E6&gt;E8,E6+$AP7-1,E6+$AP7)),IF(AND(E8&gt;=$AM8,E8&lt;=$AN8),MIN(E8+$AO8,IF(E6&gt;E8,E6+$AP8-1,E6+$AP8)),IF(AND(E8&gt;=$AM9,E8&lt;=$AN9),MIN(E8+$AO8,IF(E6&gt;E8,E6+$AP8-1,E6+$AP8)),IF(AND(E8&gt;=$AM10,E8&lt;=$AN10),MIN(E8+$AO10,IF(E6&gt;E8,E6+$AP10-1,E6+$AP10)),IF(AND(E8&gt;=$AM11,E8&lt;=$AN11),MIN(E8+$AO11,IF(E6&gt;E8,E6+$AP11-1,E6+$AP11)),IF(AND(E8&gt;=$AM12,E8&lt;=$AN12),MIN(E8+$AO12,IF(E6&gt;E8,E6+$AP12-1,E6+$AP12)),IF(AND(E8&gt;=$AM13,E8&lt;=$AN13),MIN(E8+$AO13,IF(E6&gt;E8,E6+$AP13-1,E6+$AP13)),IF(AND(E8&gt;=$AM14,E8&lt;=$AN14),MIN(E8+$AO14,IF(E6&gt;E8,E6+$AP14-1,E6+$AP14)),IF(AND(E8&gt;=$AM15,E8&lt;=$AN15),MIN(E8+$AO15,IF(E6&gt;E8,E6+$AP15-1,E6+$AP15)))))))))))))-1)</f>
        <v>0.58333333333333337</v>
      </c>
      <c r="F10" s="162"/>
      <c r="H10" s="75">
        <f>IF(IF(AND(H8&gt;=$AM5,H8&lt;=$AN5),MIN(H8+$AR5,IF(H6&gt;H8,H6+$AP5-1,H6+$AP5)),IF(AND(H8&gt;=$AM6,H8&lt;=$AN6),MIN(H8+$AR6,IF(H6&gt;H8,H6+$AP6-1,H6+$AP6)),IF(AND(H8&gt;=$AM7,H8&lt;=$AN7),MIN(H8+$AR7,IF(H6&gt;H8,H6+$AP7-1,H6+$AP7)),IF(AND(H8&gt;=$AM8,H8&lt;=$AN8),MIN(H8+$AR8,IF(H6&gt;H8,H6+$AP8-1,H6+$AP8)),IF(AND(H8&gt;=$AM9,H8&lt;=$AN9),MIN(H8+$AR8,IF(H6&gt;H8,H6+$AP8-1,H6+$AP8)),IF(AND(H8&gt;=$AM10,H8&lt;=$AN10),MIN(H8+$AR10,IF(H6&gt;H8,H6+$AP10-1,H6+$AP10)),IF(AND(H8&gt;=$AM11,H8&lt;=$AN11),MIN(H8+$AR11,IF(H6&gt;H8,H6+$AP11-1,H6+$AP11)),IF(AND(H8&gt;=$AM12,H8&lt;=$AN12),MIN(H8+$AR12,IF(H6&gt;H8,H6+$AP12-1,H6+$AP12)),IF(AND(H8&gt;=$AM13,H8&lt;=$AN13),MIN(H8+$AR13,IF(H6&gt;H8,H6+$AP13-1,H6+$AP13)),IF(AND(H8&gt;=$AM14,H8&lt;=$AN14),MIN(H8+$AR14,IF(H6&gt;H8,H6+$AP14-1,H6+$AP14)),IF(AND(H8&gt;=$AM15,H8&lt;=$AN15),MIN(H8+$AR15,IF(H6&gt;H8,H6+$AP15-1,H6+$AP15)))))))))))))&lt;1,IF(AND(H8&gt;=$AM5,H8&lt;=$AN5),MIN(H8+$AR5,IF(H6&gt;H8,H6+$AP5-1,H6+$AP5)),IF(AND(H8&gt;=$AM6,H8&lt;=$AN6),MIN(H8+$AR6,IF(H6&gt;H8,H6+$AP6-1,H6+$AP6)),IF(AND(H8&gt;=$AM7,H8&lt;=$AN7),MIN(H8+$AR7,IF(H6&gt;H8,H6+$AP7-1,H6+$AP7)),IF(AND(H8&gt;=$AM8,H8&lt;=$AN8),MIN(H8+$AR8,IF(H6&gt;H8,H6+$AP8-1,H6+$AP8)),IF(AND(H8&gt;=$AM9,H8&lt;=$AN9),MIN(H8+$AR8,IF(H6&gt;H8,H6+$AP8-1,H6+$AP8)),IF(AND(H8&gt;=$AM10,H8&lt;=$AN10),MIN(H8+$AR10,IF(H6&gt;H8,H6+$AP10-1,H6+$AP10)),IF(AND(H8&gt;=$AM11,H8&lt;=$AN11),MIN(H8+$AR11,IF(H6&gt;H8,H6+$AP11-1,H6+$AP11)),IF(AND(H8&gt;=$AM12,H8&lt;=$AN12),MIN(H8+$AR12,IF(H6&gt;H8,H6+$AP12-1,H6+$AP12)),IF(AND(H8&gt;=$AM13,H8&lt;=$AN13),MIN(H8+$AR13,IF(H6&gt;H8,H6+$AP13-1,H6+$AP13)),IF(AND(H8&gt;=$AM14,H8&lt;=$AN14),MIN(H8+$AR14,IF(H6&gt;H8,H6+$AP14-1,H6+$AP14)),IF(AND(H8&gt;=$AM15,H8&lt;=$AN15),MIN(H8+$AR15,IF(H6&gt;H8,H6+$AP15-1,H6+$AP15))))))))))))),IF(AND(H8&gt;=$AM5,H8&lt;=$AN5),MIN(H8+$AR5,IF(H6&gt;H8,H6+$AP5-1,H6+$AP5)),IF(AND(H8&gt;=$AM6,H8&lt;=$AN6),MIN(H8+$AR6,IF(H6&gt;H8,H6+$AP6-1,H6+$AP6)),IF(AND(H8&gt;=$AM7,H8&lt;=$AN7),MIN(H8+$AR7,IF(H6&gt;H8,H6+$AP7-1,H6+$AP7)),IF(AND(H8&gt;=$AM8,H8&lt;=$AN8),MIN(H8+$AR8,IF(H6&gt;H8,H6+$AP8-1,H6+$AP8)),IF(AND(H8&gt;=$AM9,H8&lt;=$AN9),MIN(H8+$AR8,IF(H6&gt;H8,H6+$AP8-1,H6+$AP8)),IF(AND(H8&gt;=$AM10,H8&lt;=$AN10),MIN(H8+$AR10,IF(H6&gt;H8,H6+$AP10-1,H6+$AP10)),IF(AND(H8&gt;=$AM11,H8&lt;=$AN11),MIN(H8+$AR11,IF(H6&gt;H8,H6+$AP11-1,H6+$AP11)),IF(AND(H8&gt;=$AM12,H8&lt;=$AN12),MIN(H8+$AR12,IF(H6&gt;H8,H6+$AP12-1,H6+$AP12)),IF(AND(H8&gt;=$AM13,H8&lt;=$AN13),MIN(H8+$AR13,IF(H6&gt;H8,H6+$AP13-1,H6+$AP13)),IF(AND(H8&gt;=$AM14,H8&lt;=$AN14),MIN(H8+$AR14,IF(H6&gt;H8,H6+$AP14-1,H6+$AP14)),IF(AND(H8&gt;=$AM15,H8&lt;=$AN15),MIN(H8+$AR15,IF(H6&gt;H8,H6+$AP15-1,H6+$AP15)))))))))))))-1)</f>
        <v>0.20833333333333326</v>
      </c>
      <c r="I10" s="75">
        <f>IF(IF(AND(I8&gt;=$AM5,I8&lt;=$AN5),MIN(I8+$AR5,IF(I6&gt;I8,I6+$AP5-1,I6+$AP5)),IF(AND(I8&gt;=$AM6,I8&lt;=$AN6),MIN(I8+$AR6,IF(I6&gt;I8,I6+$AP6-1,I6+$AP6)),IF(AND(I8&gt;=$AM7,I8&lt;=$AN7),MIN(I8+$AR7,IF(I6&gt;I8,I6+$AP7-1,I6+$AP7)),IF(AND(I8&gt;=$AM8,I8&lt;=$AN8),MIN(I8+$AR8,IF(I6&gt;I8,I6+$AP8-1,I6+$AP8)),IF(AND(I8&gt;=$AM9,I8&lt;=$AN9),MIN(I8+$AR8,IF(I6&gt;I8,I6+$AP8-1,I6+$AP8)),IF(AND(I8&gt;=$AM10,I8&lt;=$AN10),MIN(I8+$AR10,IF(I6&gt;I8,I6+$AP10-1,I6+$AP10)),IF(AND(I8&gt;=$AM11,I8&lt;=$AN11),MIN(I8+$AR11,IF(I6&gt;I8,I6+$AP11-1,I6+$AP11)),IF(AND(I8&gt;=$AM12,I8&lt;=$AN12),MIN(I8+$AR12,IF(I6&gt;I8,I6+$AP12-1,I6+$AP12)),IF(AND(I8&gt;=$AM13,I8&lt;=$AN13),MIN(I8+$AR13,IF(I6&gt;I8,I6+$AP13-1,I6+$AP13)),IF(AND(I8&gt;=$AM14,I8&lt;=$AN14),MIN(I8+$AR14,IF(I6&gt;I8,I6+$AP14-1,I6+$AP14)),IF(AND(I8&gt;=$AM15,I8&lt;=$AN15),MIN(I8+$AR15,IF(I6&gt;I8,I6+$AP15-1,I6+$AP15)))))))))))))&lt;1,IF(AND(I8&gt;=$AM5,I8&lt;=$AN5),MIN(I8+$AR5,IF(I6&gt;I8,I6+$AP5-1,I6+$AP5)),IF(AND(I8&gt;=$AM6,I8&lt;=$AN6),MIN(I8+$AR6,IF(I6&gt;I8,I6+$AP6-1,I6+$AP6)),IF(AND(I8&gt;=$AM7,I8&lt;=$AN7),MIN(I8+$AR7,IF(I6&gt;I8,I6+$AP7-1,I6+$AP7)),IF(AND(I8&gt;=$AM8,I8&lt;=$AN8),MIN(I8+$AR8,IF(I6&gt;I8,I6+$AP8-1,I6+$AP8)),IF(AND(I8&gt;=$AM9,I8&lt;=$AN9),MIN(I8+$AR8,IF(I6&gt;I8,I6+$AP8-1,I6+$AP8)),IF(AND(I8&gt;=$AM10,I8&lt;=$AN10),MIN(I8+$AR10,IF(I6&gt;I8,I6+$AP10-1,I6+$AP10)),IF(AND(I8&gt;=$AM11,I8&lt;=$AN11),MIN(I8+$AR11,IF(I6&gt;I8,I6+$AP11-1,I6+$AP11)),IF(AND(I8&gt;=$AM12,I8&lt;=$AN12),MIN(I8+$AR12,IF(I6&gt;I8,I6+$AP12-1,I6+$AP12)),IF(AND(I8&gt;=$AM13,I8&lt;=$AN13),MIN(I8+$AR13,IF(I6&gt;I8,I6+$AP13-1,I6+$AP13)),IF(AND(I8&gt;=$AM14,I8&lt;=$AN14),MIN(I8+$AR14,IF(I6&gt;I8,I6+$AP14-1,I6+$AP14)),IF(AND(I8&gt;=$AM15,I8&lt;=$AN15),MIN(I8+$AR15,IF(I6&gt;I8,I6+$AP15-1,I6+$AP15))))))))))))),IF(AND(I8&gt;=$AM5,I8&lt;=$AN5),MIN(I8+$AR5,IF(I6&gt;I8,I6+$AP5-1,I6+$AP5)),IF(AND(I8&gt;=$AM6,I8&lt;=$AN6),MIN(I8+$AR6,IF(I6&gt;I8,I6+$AP6-1,I6+$AP6)),IF(AND(I8&gt;=$AM7,I8&lt;=$AN7),MIN(I8+$AR7,IF(I6&gt;I8,I6+$AP7-1,I6+$AP7)),IF(AND(I8&gt;=$AM8,I8&lt;=$AN8),MIN(I8+$AR8,IF(I6&gt;I8,I6+$AP8-1,I6+$AP8)),IF(AND(I8&gt;=$AM9,I8&lt;=$AN9),MIN(I8+$AR8,IF(I6&gt;I8,I6+$AP8-1,I6+$AP8)),IF(AND(I8&gt;=$AM10,I8&lt;=$AN10),MIN(I8+$AR10,IF(I6&gt;I8,I6+$AP10-1,I6+$AP10)),IF(AND(I8&gt;=$AM11,I8&lt;=$AN11),MIN(I8+$AR11,IF(I6&gt;I8,I6+$AP11-1,I6+$AP11)),IF(AND(I8&gt;=$AM12,I8&lt;=$AN12),MIN(I8+$AR12,IF(I6&gt;I8,I6+$AP12-1,I6+$AP12)),IF(AND(I8&gt;=$AM13,I8&lt;=$AN13),MIN(I8+$AR13,IF(I6&gt;I8,I6+$AP13-1,I6+$AP13)),IF(AND(I8&gt;=$AM14,I8&lt;=$AN14),MIN(I8+$AR14,IF(I6&gt;I8,I6+$AP14-1,I6+$AP14)),IF(AND(I8&gt;=$AM15,I8&lt;=$AN15),MIN(I8+$AR15,IF(I6&gt;I8,I6+$AP15-1,I6+$AP15)))))))))))))-1)</f>
        <v>0.20833333333333326</v>
      </c>
      <c r="J10" s="75">
        <f>IF(IF(AND(J8&gt;=$AM5,J8&lt;=$AN5),MIN(J8+$AR5,IF(J6&gt;J8,J6+$AP5-1,J6+$AP5)),IF(AND(J8&gt;=$AM6,J8&lt;=$AN6),MIN(J8+$AR6,IF(J6&gt;J8,J6+$AP6-1,J6+$AP6)),IF(AND(J8&gt;=$AM7,J8&lt;=$AN7),MIN(J8+$AR7,IF(J6&gt;J8,J6+$AP7-1,J6+$AP7)),IF(AND(J8&gt;=$AM8,J8&lt;=$AN8),MIN(J8+$AR8,IF(J6&gt;J8,J6+$AP8-1,J6+$AP8)),IF(AND(J8&gt;=$AM9,J8&lt;=$AN9),MIN(J8+$AR8,IF(J6&gt;J8,J6+$AP8-1,J6+$AP8)),IF(AND(J8&gt;=$AM10,J8&lt;=$AN10),MIN(J8+$AR10,IF(J6&gt;J8,J6+$AP10-1,J6+$AP10)),IF(AND(J8&gt;=$AM11,J8&lt;=$AN11),MIN(J8+$AR11,IF(J6&gt;J8,J6+$AP11-1,J6+$AP11)),IF(AND(J8&gt;=$AM12,J8&lt;=$AN12),MIN(J8+$AR12,IF(J6&gt;J8,J6+$AP12-1,J6+$AP12)),IF(AND(J8&gt;=$AM13,J8&lt;=$AN13),MIN(J8+$AR13,IF(J6&gt;J8,J6+$AP13-1,J6+$AP13)),IF(AND(J8&gt;=$AM14,J8&lt;=$AN14),MIN(J8+$AR14,IF(J6&gt;J8,J6+$AP14-1,J6+$AP14)),IF(AND(J8&gt;=$AM15,J8&lt;=$AN15),MIN(J8+$AR15,IF(J6&gt;J8,J6+$AP15-1,J6+$AP15)))))))))))))&lt;1,IF(AND(J8&gt;=$AM5,J8&lt;=$AN5),MIN(J8+$AR5,IF(J6&gt;J8,J6+$AP5-1,J6+$AP5)),IF(AND(J8&gt;=$AM6,J8&lt;=$AN6),MIN(J8+$AR6,IF(J6&gt;J8,J6+$AP6-1,J6+$AP6)),IF(AND(J8&gt;=$AM7,J8&lt;=$AN7),MIN(J8+$AR7,IF(J6&gt;J8,J6+$AP7-1,J6+$AP7)),IF(AND(J8&gt;=$AM8,J8&lt;=$AN8),MIN(J8+$AR8,IF(J6&gt;J8,J6+$AP8-1,J6+$AP8)),IF(AND(J8&gt;=$AM9,J8&lt;=$AN9),MIN(J8+$AR8,IF(J6&gt;J8,J6+$AP8-1,J6+$AP8)),IF(AND(J8&gt;=$AM10,J8&lt;=$AN10),MIN(J8+$AR10,IF(J6&gt;J8,J6+$AP10-1,J6+$AP10)),IF(AND(J8&gt;=$AM11,J8&lt;=$AN11),MIN(J8+$AR11,IF(J6&gt;J8,J6+$AP11-1,J6+$AP11)),IF(AND(J8&gt;=$AM12,J8&lt;=$AN12),MIN(J8+$AR12,IF(J6&gt;J8,J6+$AP12-1,J6+$AP12)),IF(AND(J8&gt;=$AM13,J8&lt;=$AN13),MIN(J8+$AR13,IF(J6&gt;J8,J6+$AP13-1,J6+$AP13)),IF(AND(J8&gt;=$AM14,J8&lt;=$AN14),MIN(J8+$AR14,IF(J6&gt;J8,J6+$AP14-1,J6+$AP14)),IF(AND(J8&gt;=$AM15,J8&lt;=$AN15),MIN(J8+$AR15,IF(J6&gt;J8,J6+$AP15-1,J6+$AP15))))))))))))),IF(AND(J8&gt;=$AM5,J8&lt;=$AN5),MIN(J8+$AR5,IF(J6&gt;J8,J6+$AP5-1,J6+$AP5)),IF(AND(J8&gt;=$AM6,J8&lt;=$AN6),MIN(J8+$AR6,IF(J6&gt;J8,J6+$AP6-1,J6+$AP6)),IF(AND(J8&gt;=$AM7,J8&lt;=$AN7),MIN(J8+$AR7,IF(J6&gt;J8,J6+$AP7-1,J6+$AP7)),IF(AND(J8&gt;=$AM8,J8&lt;=$AN8),MIN(J8+$AR8,IF(J6&gt;J8,J6+$AP8-1,J6+$AP8)),IF(AND(J8&gt;=$AM9,J8&lt;=$AN9),MIN(J8+$AR8,IF(J6&gt;J8,J6+$AP8-1,J6+$AP8)),IF(AND(J8&gt;=$AM10,J8&lt;=$AN10),MIN(J8+$AR10,IF(J6&gt;J8,J6+$AP10-1,J6+$AP10)),IF(AND(J8&gt;=$AM11,J8&lt;=$AN11),MIN(J8+$AR11,IF(J6&gt;J8,J6+$AP11-1,J6+$AP11)),IF(AND(J8&gt;=$AM12,J8&lt;=$AN12),MIN(J8+$AR12,IF(J6&gt;J8,J6+$AP12-1,J6+$AP12)),IF(AND(J8&gt;=$AM13,J8&lt;=$AN13),MIN(J8+$AR13,IF(J6&gt;J8,J6+$AP13-1,J6+$AP13)),IF(AND(J8&gt;=$AM14,J8&lt;=$AN14),MIN(J8+$AR14,IF(J6&gt;J8,J6+$AP14-1,J6+$AP14)),IF(AND(J8&gt;=$AM15,J8&lt;=$AN15),MIN(J8+$AR15,IF(J6&gt;J8,J6+$AP15-1,J6+$AP15)))))))))))))-1)</f>
        <v>0.20833333333333326</v>
      </c>
      <c r="K10" s="75">
        <f>IF(IF(AND(K8&gt;=$AM5,K8&lt;=$AN5),MIN(K8+$AR5,IF(K6&gt;K8,K6+$AP5-1,K6+$AP5)),IF(AND(K8&gt;=$AM6,K8&lt;=$AN6),MIN(K8+$AR6,IF(K6&gt;K8,K6+$AP6-1,K6+$AP6)),IF(AND(K8&gt;=$AM7,K8&lt;=$AN7),MIN(K8+$AR7,IF(K6&gt;K8,K6+$AP7-1,K6+$AP7)),IF(AND(K8&gt;=$AM8,K8&lt;=$AN8),MIN(K8+$AR8,IF(K6&gt;K8,K6+$AP8-1,K6+$AP8)),IF(AND(K8&gt;=$AM9,K8&lt;=$AN9),MIN(K8+$AR8,IF(K6&gt;K8,K6+$AP8-1,K6+$AP8)),IF(AND(K8&gt;=$AM10,K8&lt;=$AN10),MIN(K8+$AR10,IF(K6&gt;K8,K6+$AP10-1,K6+$AP10)),IF(AND(K8&gt;=$AM11,K8&lt;=$AN11),MIN(K8+$AR11,IF(K6&gt;K8,K6+$AP11-1,K6+$AP11)),IF(AND(K8&gt;=$AM12,K8&lt;=$AN12),MIN(K8+$AR12,IF(K6&gt;K8,K6+$AP12-1,K6+$AP12)),IF(AND(K8&gt;=$AM13,K8&lt;=$AN13),MIN(K8+$AR13,IF(K6&gt;K8,K6+$AP13-1,K6+$AP13)),IF(AND(K8&gt;=$AM14,K8&lt;=$AN14),MIN(K8+$AR14,IF(K6&gt;K8,K6+$AP14-1,K6+$AP14)),IF(AND(K8&gt;=$AM15,K8&lt;=$AN15),MIN(K8+$AR15,IF(K6&gt;K8,K6+$AP15-1,K6+$AP15)))))))))))))&lt;1,IF(AND(K8&gt;=$AM5,K8&lt;=$AN5),MIN(K8+$AR5,IF(K6&gt;K8,K6+$AP5-1,K6+$AP5)),IF(AND(K8&gt;=$AM6,K8&lt;=$AN6),MIN(K8+$AR6,IF(K6&gt;K8,K6+$AP6-1,K6+$AP6)),IF(AND(K8&gt;=$AM7,K8&lt;=$AN7),MIN(K8+$AR7,IF(K6&gt;K8,K6+$AP7-1,K6+$AP7)),IF(AND(K8&gt;=$AM8,K8&lt;=$AN8),MIN(K8+$AR8,IF(K6&gt;K8,K6+$AP8-1,K6+$AP8)),IF(AND(K8&gt;=$AM9,K8&lt;=$AN9),MIN(K8+$AR8,IF(K6&gt;K8,K6+$AP8-1,K6+$AP8)),IF(AND(K8&gt;=$AM10,K8&lt;=$AN10),MIN(K8+$AR10,IF(K6&gt;K8,K6+$AP10-1,K6+$AP10)),IF(AND(K8&gt;=$AM11,K8&lt;=$AN11),MIN(K8+$AR11,IF(K6&gt;K8,K6+$AP11-1,K6+$AP11)),IF(AND(K8&gt;=$AM12,K8&lt;=$AN12),MIN(K8+$AR12,IF(K6&gt;K8,K6+$AP12-1,K6+$AP12)),IF(AND(K8&gt;=$AM13,K8&lt;=$AN13),MIN(K8+$AR13,IF(K6&gt;K8,K6+$AP13-1,K6+$AP13)),IF(AND(K8&gt;=$AM14,K8&lt;=$AN14),MIN(K8+$AR14,IF(K6&gt;K8,K6+$AP14-1,K6+$AP14)),IF(AND(K8&gt;=$AM15,K8&lt;=$AN15),MIN(K8+$AR15,IF(K6&gt;K8,K6+$AP15-1,K6+$AP15))))))))))))),IF(AND(K8&gt;=$AM5,K8&lt;=$AN5),MIN(K8+$AR5,IF(K6&gt;K8,K6+$AP5-1,K6+$AP5)),IF(AND(K8&gt;=$AM6,K8&lt;=$AN6),MIN(K8+$AR6,IF(K6&gt;K8,K6+$AP6-1,K6+$AP6)),IF(AND(K8&gt;=$AM7,K8&lt;=$AN7),MIN(K8+$AR7,IF(K6&gt;K8,K6+$AP7-1,K6+$AP7)),IF(AND(K8&gt;=$AM8,K8&lt;=$AN8),MIN(K8+$AR8,IF(K6&gt;K8,K6+$AP8-1,K6+$AP8)),IF(AND(K8&gt;=$AM9,K8&lt;=$AN9),MIN(K8+$AR8,IF(K6&gt;K8,K6+$AP8-1,K6+$AP8)),IF(AND(K8&gt;=$AM10,K8&lt;=$AN10),MIN(K8+$AR10,IF(K6&gt;K8,K6+$AP10-1,K6+$AP10)),IF(AND(K8&gt;=$AM11,K8&lt;=$AN11),MIN(K8+$AR11,IF(K6&gt;K8,K6+$AP11-1,K6+$AP11)),IF(AND(K8&gt;=$AM12,K8&lt;=$AN12),MIN(K8+$AR12,IF(K6&gt;K8,K6+$AP12-1,K6+$AP12)),IF(AND(K8&gt;=$AM13,K8&lt;=$AN13),MIN(K8+$AR13,IF(K6&gt;K8,K6+$AP13-1,K6+$AP13)),IF(AND(K8&gt;=$AM14,K8&lt;=$AN14),MIN(K8+$AR14,IF(K6&gt;K8,K6+$AP14-1,K6+$AP14)),IF(AND(K8&gt;=$AM15,K8&lt;=$AN15),MIN(K8+$AR15,IF(K6&gt;K8,K6+$AP15-1,K6+$AP15)))))))))))))-1)</f>
        <v>0.20833333333333326</v>
      </c>
      <c r="L10" s="75">
        <f>IF(IF(AND(L8&gt;=$AM5,L8&lt;=$AN5),MIN(L8+$AR5,IF(L6&gt;L8,L6+$AP5-1,L6+$AP5)),IF(AND(L8&gt;=$AM6,L8&lt;=$AN6),MIN(L8+$AR6,IF(L6&gt;L8,L6+$AP6-1,L6+$AP6)),IF(AND(L8&gt;=$AM7,L8&lt;=$AN7),MIN(L8+$AR7,IF(L6&gt;L8,L6+$AP7-1,L6+$AP7)),IF(AND(L8&gt;=$AM8,L8&lt;=$AN8),MIN(L8+$AR8,IF(L6&gt;L8,L6+$AP8-1,L6+$AP8)),IF(AND(L8&gt;=$AM9,L8&lt;=$AN9),MIN(L8+$AR8,IF(L6&gt;L8,L6+$AP8-1,L6+$AP8)),IF(AND(L8&gt;=$AM10,L8&lt;=$AN10),MIN(L8+$AR10,IF(L6&gt;L8,L6+$AP10-1,L6+$AP10)),IF(AND(L8&gt;=$AM11,L8&lt;=$AN11),MIN(L8+$AR11,IF(L6&gt;L8,L6+$AP11-1,L6+$AP11)),IF(AND(L8&gt;=$AM12,L8&lt;=$AN12),MIN(L8+$AR12,IF(L6&gt;L8,L6+$AP12-1,L6+$AP12)),IF(AND(L8&gt;=$AM13,L8&lt;=$AN13),MIN(L8+$AR13,IF(L6&gt;L8,L6+$AP13-1,L6+$AP13)),IF(AND(L8&gt;=$AM14,L8&lt;=$AN14),MIN(L8+$AR14,IF(L6&gt;L8,L6+$AP14-1,L6+$AP14)),IF(AND(L8&gt;=$AM15,L8&lt;=$AN15),MIN(L8+$AR15,IF(L6&gt;L8,L6+$AP15-1,L6+$AP15)))))))))))))&lt;1,IF(AND(L8&gt;=$AM5,L8&lt;=$AN5),MIN(L8+$AR5,IF(L6&gt;L8,L6+$AP5-1,L6+$AP5)),IF(AND(L8&gt;=$AM6,L8&lt;=$AN6),MIN(L8+$AR6,IF(L6&gt;L8,L6+$AP6-1,L6+$AP6)),IF(AND(L8&gt;=$AM7,L8&lt;=$AN7),MIN(L8+$AR7,IF(L6&gt;L8,L6+$AP7-1,L6+$AP7)),IF(AND(L8&gt;=$AM8,L8&lt;=$AN8),MIN(L8+$AR8,IF(L6&gt;L8,L6+$AP8-1,L6+$AP8)),IF(AND(L8&gt;=$AM9,L8&lt;=$AN9),MIN(L8+$AR8,IF(L6&gt;L8,L6+$AP8-1,L6+$AP8)),IF(AND(L8&gt;=$AM10,L8&lt;=$AN10),MIN(L8+$AR10,IF(L6&gt;L8,L6+$AP10-1,L6+$AP10)),IF(AND(L8&gt;=$AM11,L8&lt;=$AN11),MIN(L8+$AR11,IF(L6&gt;L8,L6+$AP11-1,L6+$AP11)),IF(AND(L8&gt;=$AM12,L8&lt;=$AN12),MIN(L8+$AR12,IF(L6&gt;L8,L6+$AP12-1,L6+$AP12)),IF(AND(L8&gt;=$AM13,L8&lt;=$AN13),MIN(L8+$AR13,IF(L6&gt;L8,L6+$AP13-1,L6+$AP13)),IF(AND(L8&gt;=$AM14,L8&lt;=$AN14),MIN(L8+$AR14,IF(L6&gt;L8,L6+$AP14-1,L6+$AP14)),IF(AND(L8&gt;=$AM15,L8&lt;=$AN15),MIN(L8+$AR15,IF(L6&gt;L8,L6+$AP15-1,L6+$AP15))))))))))))),IF(AND(L8&gt;=$AM5,L8&lt;=$AN5),MIN(L8+$AR5,IF(L6&gt;L8,L6+$AP5-1,L6+$AP5)),IF(AND(L8&gt;=$AM6,L8&lt;=$AN6),MIN(L8+$AR6,IF(L6&gt;L8,L6+$AP6-1,L6+$AP6)),IF(AND(L8&gt;=$AM7,L8&lt;=$AN7),MIN(L8+$AR7,IF(L6&gt;L8,L6+$AP7-1,L6+$AP7)),IF(AND(L8&gt;=$AM8,L8&lt;=$AN8),MIN(L8+$AR8,IF(L6&gt;L8,L6+$AP8-1,L6+$AP8)),IF(AND(L8&gt;=$AM9,L8&lt;=$AN9),MIN(L8+$AR8,IF(L6&gt;L8,L6+$AP8-1,L6+$AP8)),IF(AND(L8&gt;=$AM10,L8&lt;=$AN10),MIN(L8+$AR10,IF(L6&gt;L8,L6+$AP10-1,L6+$AP10)),IF(AND(L8&gt;=$AM11,L8&lt;=$AN11),MIN(L8+$AR11,IF(L6&gt;L8,L6+$AP11-1,L6+$AP11)),IF(AND(L8&gt;=$AM12,L8&lt;=$AN12),MIN(L8+$AR12,IF(L6&gt;L8,L6+$AP12-1,L6+$AP12)),IF(AND(L8&gt;=$AM13,L8&lt;=$AN13),MIN(L8+$AR13,IF(L6&gt;L8,L6+$AP13-1,L6+$AP13)),IF(AND(L8&gt;=$AM14,L8&lt;=$AN14),MIN(L8+$AR14,IF(L6&gt;L8,L6+$AP14-1,L6+$AP14)),IF(AND(L8&gt;=$AM15,L8&lt;=$AN15),MIN(L8+$AR15,IF(L6&gt;L8,L6+$AP15-1,L6+$AP15)))))))))))))-1)</f>
        <v>0.20833333333333326</v>
      </c>
      <c r="M10" s="162"/>
      <c r="O10" s="75">
        <f>IF(IF(AND(O8&gt;=$AM5,O8&lt;=$AN5),MIN(O8+$AO5,IF(O6&gt;O8,O6+$AP5-1,O6+$AP5)),IF(AND(O8&gt;=$AM6,O8&lt;=$AN6),MIN(O8+$AO6,IF(O6&gt;O8,O6+$AP6-1,O6+$AP6)),IF(AND(O8&gt;=$AM7,O8&lt;=$AN7),MIN(O8+$AO7,IF(O6&gt;O8,O6+$AP7-1,O6+$AP7)),IF(AND(O8&gt;=$AM8,O8&lt;=$AN8),MIN(O8+$AO8,IF(O6&gt;O8,O6+$AP8-1,O6+$AP8)),IF(AND(O8&gt;=$AM9,O8&lt;=$AN9),MIN(O8+$AO8,IF(O6&gt;O8,O6+$AP8-1,O6+$AP8)),IF(AND(O8&gt;=$AM10,O8&lt;=$AN10),MIN(O8+$AO10,IF(O6&gt;O8,O6+$AP10-1,O6+$AP10)),IF(AND(O8&gt;=$AM11,O8&lt;=$AN11),MIN(O8+$AO11,IF(O6&gt;O8,O6+$AP11-1,O6+$AP11)),IF(AND(O8&gt;=$AM12,O8&lt;=$AN12),MIN(O8+$AO12,IF(O6&gt;O8,O6+$AP12-1,O6+$AP12)),IF(AND(O8&gt;=$AM13,O8&lt;=$AN13),MIN(O8+$AO13,IF(O6&gt;O8,O6+$AP13-1,O6+$AP13)),IF(AND(O8&gt;=$AM14,O8&lt;=$AN14),MIN(O8+$AO14,IF(O6&gt;O8,O6+$AP14-1,O6+$AP14)),IF(AND(O8&gt;=$AM15,O8&lt;=$AN15),MIN(O8+$AO15,IF(O6&gt;O8,O6+$AP15-1,O6+$AP15)))))))))))))&lt;1,IF(AND(O8&gt;=$AM5,O8&lt;=$AN5),MIN(O8+$AO5,IF(O6&gt;O8,O6+$AP5-1,O6+$AP5)),IF(AND(O8&gt;=$AM6,O8&lt;=$AN6),MIN(O8+$AO6,IF(O6&gt;O8,O6+$AP6-1,O6+$AP6)),IF(AND(O8&gt;=$AM7,O8&lt;=$AN7),MIN(O8+$AO7,IF(O6&gt;O8,O6+$AP7-1,O6+$AP7)),IF(AND(O8&gt;=$AM8,O8&lt;=$AN8),MIN(O8+$AO8,IF(O6&gt;O8,O6+$AP8-1,O6+$AP8)),IF(AND(O8&gt;=$AM9,O8&lt;=$AN9),MIN(O8+$AO8,IF(O6&gt;O8,O6+$AP8-1,O6+$AP8)),IF(AND(O8&gt;=$AM10,O8&lt;=$AN10),MIN(O8+$AO10,IF(O6&gt;O8,O6+$AP10-1,O6+$AP10)),IF(AND(O8&gt;=$AM11,O8&lt;=$AN11),MIN(O8+$AO11,IF(O6&gt;O8,O6+$AP11-1,O6+$AP11)),IF(AND(O8&gt;=$AM12,O8&lt;=$AN12),MIN(O8+$AO12,IF(O6&gt;O8,O6+$AP12-1,O6+$AP12)),IF(AND(O8&gt;=$AM13,O8&lt;=$AN13),MIN(O8+$AO13,IF(O6&gt;O8,O6+$AP13-1,O6+$AP13)),IF(AND(O8&gt;=$AM14,O8&lt;=$AN14),MIN(O8+$AO14,IF(O6&gt;O8,O6+$AP14-1,O6+$AP14)),IF(AND(O8&gt;=$AM15,O8&lt;=$AN15),MIN(O8+$AO15,IF(O6&gt;O8,O6+$AP15-1,O6+$AP15))))))))))))),IF(AND(O8&gt;=$AM5,O8&lt;=$AN5),MIN(O8+$AO5,IF(O6&gt;O8,O6+$AP5-1,O6+$AP5)),IF(AND(O8&gt;=$AM6,O8&lt;=$AN6),MIN(O8+$AO6,IF(O6&gt;O8,O6+$AP6-1,O6+$AP6)),IF(AND(O8&gt;=$AM7,O8&lt;=$AN7),MIN(O8+$AO7,IF(O6&gt;O8,O6+$AP7-1,O6+$AP7)),IF(AND(O8&gt;=$AM8,O8&lt;=$AN8),MIN(O8+$AO8,IF(O6&gt;O8,O6+$AP8-1,O6+$AP8)),IF(AND(O8&gt;=$AM9,O8&lt;=$AN9),MIN(O8+$AO8,IF(O6&gt;O8,O6+$AP8-1,O6+$AP8)),IF(AND(O8&gt;=$AM10,O8&lt;=$AN10),MIN(O8+$AO10,IF(O6&gt;O8,O6+$AP10-1,O6+$AP10)),IF(AND(O8&gt;=$AM11,O8&lt;=$AN11),MIN(O8+$AO11,IF(O6&gt;O8,O6+$AP11-1,O6+$AP11)),IF(AND(O8&gt;=$AM12,O8&lt;=$AN12),MIN(O8+$AO12,IF(O6&gt;O8,O6+$AP12-1,O6+$AP12)),IF(AND(O8&gt;=$AM13,O8&lt;=$AN13),MIN(O8+$AO13,IF(O6&gt;O8,O6+$AP13-1,O6+$AP13)),IF(AND(O8&gt;=$AM14,O8&lt;=$AN14),MIN(O8+$AO14,IF(O6&gt;O8,O6+$AP14-1,O6+$AP14)),IF(AND(O8&gt;=$AM15,O8&lt;=$AN15),MIN(O8+$AO15,IF(O6&gt;O8,O6+$AP15-1,O6+$AP15)))))))))))))-1)</f>
        <v>0.125</v>
      </c>
      <c r="P10" s="75">
        <f>IF(IF(AND(P8&gt;=$AM5,P8&lt;=$AN5),MIN(P8+$AO5,IF(P6&gt;P8,P6+$AP5-1,P6+$AP5)),IF(AND(P8&gt;=$AM6,P8&lt;=$AN6),MIN(P8+$AO6,IF(P6&gt;P8,P6+$AP6-1,P6+$AP6)),IF(AND(P8&gt;=$AM7,P8&lt;=$AN7),MIN(P8+$AO7,IF(P6&gt;P8,P6+$AP7-1,P6+$AP7)),IF(AND(P8&gt;=$AM8,P8&lt;=$AN8),MIN(P8+$AO8,IF(P6&gt;P8,P6+$AP8-1,P6+$AP8)),IF(AND(P8&gt;=$AM9,P8&lt;=$AN9),MIN(P8+$AO8,IF(P6&gt;P8,P6+$AP8-1,P6+$AP8)),IF(AND(P8&gt;=$AM10,P8&lt;=$AN10),MIN(P8+$AO10,IF(P6&gt;P8,P6+$AP10-1,P6+$AP10)),IF(AND(P8&gt;=$AM11,P8&lt;=$AN11),MIN(P8+$AO11,IF(P6&gt;P8,P6+$AP11-1,P6+$AP11)),IF(AND(P8&gt;=$AM12,P8&lt;=$AN12),MIN(P8+$AO12,IF(P6&gt;P8,P6+$AP12-1,P6+$AP12)),IF(AND(P8&gt;=$AM13,P8&lt;=$AN13),MIN(P8+$AO13,IF(P6&gt;P8,P6+$AP13-1,P6+$AP13)),IF(AND(P8&gt;=$AM14,P8&lt;=$AN14),MIN(P8+$AO14,IF(P6&gt;P8,P6+$AP14-1,P6+$AP14)),IF(AND(P8&gt;=$AM15,P8&lt;=$AN15),MIN(P8+$AO15,IF(P6&gt;P8,P6+$AP15-1,P6+$AP15)))))))))))))&lt;1,IF(AND(P8&gt;=$AM5,P8&lt;=$AN5),MIN(P8+$AO5,IF(P6&gt;P8,P6+$AP5-1,P6+$AP5)),IF(AND(P8&gt;=$AM6,P8&lt;=$AN6),MIN(P8+$AO6,IF(P6&gt;P8,P6+$AP6-1,P6+$AP6)),IF(AND(P8&gt;=$AM7,P8&lt;=$AN7),MIN(P8+$AO7,IF(P6&gt;P8,P6+$AP7-1,P6+$AP7)),IF(AND(P8&gt;=$AM8,P8&lt;=$AN8),MIN(P8+$AO8,IF(P6&gt;P8,P6+$AP8-1,P6+$AP8)),IF(AND(P8&gt;=$AM9,P8&lt;=$AN9),MIN(P8+$AO8,IF(P6&gt;P8,P6+$AP8-1,P6+$AP8)),IF(AND(P8&gt;=$AM10,P8&lt;=$AN10),MIN(P8+$AO10,IF(P6&gt;P8,P6+$AP10-1,P6+$AP10)),IF(AND(P8&gt;=$AM11,P8&lt;=$AN11),MIN(P8+$AO11,IF(P6&gt;P8,P6+$AP11-1,P6+$AP11)),IF(AND(P8&gt;=$AM12,P8&lt;=$AN12),MIN(P8+$AO12,IF(P6&gt;P8,P6+$AP12-1,P6+$AP12)),IF(AND(P8&gt;=$AM13,P8&lt;=$AN13),MIN(P8+$AO13,IF(P6&gt;P8,P6+$AP13-1,P6+$AP13)),IF(AND(P8&gt;=$AM14,P8&lt;=$AN14),MIN(P8+$AO14,IF(P6&gt;P8,P6+$AP14-1,P6+$AP14)),IF(AND(P8&gt;=$AM15,P8&lt;=$AN15),MIN(P8+$AO15,IF(P6&gt;P8,P6+$AP15-1,P6+$AP15))))))))))))),IF(AND(P8&gt;=$AM5,P8&lt;=$AN5),MIN(P8+$AO5,IF(P6&gt;P8,P6+$AP5-1,P6+$AP5)),IF(AND(P8&gt;=$AM6,P8&lt;=$AN6),MIN(P8+$AO6,IF(P6&gt;P8,P6+$AP6-1,P6+$AP6)),IF(AND(P8&gt;=$AM7,P8&lt;=$AN7),MIN(P8+$AO7,IF(P6&gt;P8,P6+$AP7-1,P6+$AP7)),IF(AND(P8&gt;=$AM8,P8&lt;=$AN8),MIN(P8+$AO8,IF(P6&gt;P8,P6+$AP8-1,P6+$AP8)),IF(AND(P8&gt;=$AM9,P8&lt;=$AN9),MIN(P8+$AO8,IF(P6&gt;P8,P6+$AP8-1,P6+$AP8)),IF(AND(P8&gt;=$AM10,P8&lt;=$AN10),MIN(P8+$AO10,IF(P6&gt;P8,P6+$AP10-1,P6+$AP10)),IF(AND(P8&gt;=$AM11,P8&lt;=$AN11),MIN(P8+$AO11,IF(P6&gt;P8,P6+$AP11-1,P6+$AP11)),IF(AND(P8&gt;=$AM12,P8&lt;=$AN12),MIN(P8+$AO12,IF(P6&gt;P8,P6+$AP12-1,P6+$AP12)),IF(AND(P8&gt;=$AM13,P8&lt;=$AN13),MIN(P8+$AO13,IF(P6&gt;P8,P6+$AP13-1,P6+$AP13)),IF(AND(P8&gt;=$AM14,P8&lt;=$AN14),MIN(P8+$AO14,IF(P6&gt;P8,P6+$AP14-1,P6+$AP14)),IF(AND(P8&gt;=$AM15,P8&lt;=$AN15),MIN(P8+$AO15,IF(P6&gt;P8,P6+$AP15-1,P6+$AP15)))))))))))))-1)</f>
        <v>0.125</v>
      </c>
      <c r="Q10" s="75">
        <f>IF(IF(AND(Q8&gt;=$AM5,Q8&lt;=$AN5),MIN(Q8+$AO5,IF(Q6&gt;Q8,Q6+$AP5-1,Q6+$AP5)),IF(AND(Q8&gt;=$AM6,Q8&lt;=$AN6),MIN(Q8+$AO6,IF(Q6&gt;Q8,Q6+$AP6-1,Q6+$AP6)),IF(AND(Q8&gt;=$AM7,Q8&lt;=$AN7),MIN(Q8+$AO7,IF(Q6&gt;Q8,Q6+$AP7-1,Q6+$AP7)),IF(AND(Q8&gt;=$AM8,Q8&lt;=$AN8),MIN(Q8+$AO8,IF(Q6&gt;Q8,Q6+$AP8-1,Q6+$AP8)),IF(AND(Q8&gt;=$AM9,Q8&lt;=$AN9),MIN(Q8+$AO8,IF(Q6&gt;Q8,Q6+$AP8-1,Q6+$AP8)),IF(AND(Q8&gt;=$AM10,Q8&lt;=$AN10),MIN(Q8+$AO10,IF(Q6&gt;Q8,Q6+$AP10-1,Q6+$AP10)),IF(AND(Q8&gt;=$AM11,Q8&lt;=$AN11),MIN(Q8+$AO11,IF(Q6&gt;Q8,Q6+$AP11-1,Q6+$AP11)),IF(AND(Q8&gt;=$AM12,Q8&lt;=$AN12),MIN(Q8+$AO12,IF(Q6&gt;Q8,Q6+$AP12-1,Q6+$AP12)),IF(AND(Q8&gt;=$AM13,Q8&lt;=$AN13),MIN(Q8+$AO13,IF(Q6&gt;Q8,Q6+$AP13-1,Q6+$AP13)),IF(AND(Q8&gt;=$AM14,Q8&lt;=$AN14),MIN(Q8+$AO14,IF(Q6&gt;Q8,Q6+$AP14-1,Q6+$AP14)),IF(AND(Q8&gt;=$AM15,Q8&lt;=$AN15),MIN(Q8+$AO15,IF(Q6&gt;Q8,Q6+$AP15-1,Q6+$AP15)))))))))))))&lt;1,IF(AND(Q8&gt;=$AM5,Q8&lt;=$AN5),MIN(Q8+$AO5,IF(Q6&gt;Q8,Q6+$AP5-1,Q6+$AP5)),IF(AND(Q8&gt;=$AM6,Q8&lt;=$AN6),MIN(Q8+$AO6,IF(Q6&gt;Q8,Q6+$AP6-1,Q6+$AP6)),IF(AND(Q8&gt;=$AM7,Q8&lt;=$AN7),MIN(Q8+$AO7,IF(Q6&gt;Q8,Q6+$AP7-1,Q6+$AP7)),IF(AND(Q8&gt;=$AM8,Q8&lt;=$AN8),MIN(Q8+$AO8,IF(Q6&gt;Q8,Q6+$AP8-1,Q6+$AP8)),IF(AND(Q8&gt;=$AM9,Q8&lt;=$AN9),MIN(Q8+$AO8,IF(Q6&gt;Q8,Q6+$AP8-1,Q6+$AP8)),IF(AND(Q8&gt;=$AM10,Q8&lt;=$AN10),MIN(Q8+$AO10,IF(Q6&gt;Q8,Q6+$AP10-1,Q6+$AP10)),IF(AND(Q8&gt;=$AM11,Q8&lt;=$AN11),MIN(Q8+$AO11,IF(Q6&gt;Q8,Q6+$AP11-1,Q6+$AP11)),IF(AND(Q8&gt;=$AM12,Q8&lt;=$AN12),MIN(Q8+$AO12,IF(Q6&gt;Q8,Q6+$AP12-1,Q6+$AP12)),IF(AND(Q8&gt;=$AM13,Q8&lt;=$AN13),MIN(Q8+$AO13,IF(Q6&gt;Q8,Q6+$AP13-1,Q6+$AP13)),IF(AND(Q8&gt;=$AM14,Q8&lt;=$AN14),MIN(Q8+$AO14,IF(Q6&gt;Q8,Q6+$AP14-1,Q6+$AP14)),IF(AND(Q8&gt;=$AM15,Q8&lt;=$AN15),MIN(Q8+$AO15,IF(Q6&gt;Q8,Q6+$AP15-1,Q6+$AP15))))))))))))),IF(AND(Q8&gt;=$AM5,Q8&lt;=$AN5),MIN(Q8+$AO5,IF(Q6&gt;Q8,Q6+$AP5-1,Q6+$AP5)),IF(AND(Q8&gt;=$AM6,Q8&lt;=$AN6),MIN(Q8+$AO6,IF(Q6&gt;Q8,Q6+$AP6-1,Q6+$AP6)),IF(AND(Q8&gt;=$AM7,Q8&lt;=$AN7),MIN(Q8+$AO7,IF(Q6&gt;Q8,Q6+$AP7-1,Q6+$AP7)),IF(AND(Q8&gt;=$AM8,Q8&lt;=$AN8),MIN(Q8+$AO8,IF(Q6&gt;Q8,Q6+$AP8-1,Q6+$AP8)),IF(AND(Q8&gt;=$AM9,Q8&lt;=$AN9),MIN(Q8+$AO8,IF(Q6&gt;Q8,Q6+$AP8-1,Q6+$AP8)),IF(AND(Q8&gt;=$AM10,Q8&lt;=$AN10),MIN(Q8+$AO10,IF(Q6&gt;Q8,Q6+$AP10-1,Q6+$AP10)),IF(AND(Q8&gt;=$AM11,Q8&lt;=$AN11),MIN(Q8+$AO11,IF(Q6&gt;Q8,Q6+$AP11-1,Q6+$AP11)),IF(AND(Q8&gt;=$AM12,Q8&lt;=$AN12),MIN(Q8+$AO12,IF(Q6&gt;Q8,Q6+$AP12-1,Q6+$AP12)),IF(AND(Q8&gt;=$AM13,Q8&lt;=$AN13),MIN(Q8+$AO13,IF(Q6&gt;Q8,Q6+$AP13-1,Q6+$AP13)),IF(AND(Q8&gt;=$AM14,Q8&lt;=$AN14),MIN(Q8+$AO14,IF(Q6&gt;Q8,Q6+$AP14-1,Q6+$AP14)),IF(AND(Q8&gt;=$AM15,Q8&lt;=$AN15),MIN(Q8+$AO15,IF(Q6&gt;Q8,Q6+$AP15-1,Q6+$AP15)))))))))))))-1)</f>
        <v>0.125</v>
      </c>
      <c r="R10" s="78">
        <v>8.2638888888888887E-2</v>
      </c>
      <c r="S10" s="75">
        <f>IF(IF(AND(S8&gt;=$AM5,S8&lt;=$AN5),MIN(S8+$AO5,IF(S6&gt;S8,S6+$AP5-1,S6+$AP5)),IF(AND(S8&gt;=$AM6,S8&lt;=$AN6),MIN(S8+$AO6,IF(S6&gt;S8,S6+$AP6-1,S6+$AP6)),IF(AND(S8&gt;=$AM7,S8&lt;=$AN7),MIN(S8+$AO7,IF(S6&gt;S8,S6+$AP7-1,S6+$AP7)),IF(AND(S8&gt;=$AM8,S8&lt;=$AN8),MIN(S8+$AO8,IF(S6&gt;S8,S6+$AP8-1,S6+$AP8)),IF(AND(S8&gt;=$AM9,S8&lt;=$AN9),MIN(S8+$AO8,IF(S6&gt;S8,S6+$AP8-1,S6+$AP8)),IF(AND(S8&gt;=$AM10,S8&lt;=$AN10),MIN(S8+$AO10,IF(S6&gt;S8,S6+$AP10-1,S6+$AP10)),IF(AND(S8&gt;=$AM11,S8&lt;=$AN11),MIN(S8+$AO11,IF(S6&gt;S8,S6+$AP11-1,S6+$AP11)),IF(AND(S8&gt;=$AM12,S8&lt;=$AN12),MIN(S8+$AO12,IF(S6&gt;S8,S6+$AP12-1,S6+$AP12)),IF(AND(S8&gt;=$AM13,S8&lt;=$AN13),MIN(S8+$AO13,IF(S6&gt;S8,S6+$AP13-1,S6+$AP13)),IF(AND(S8&gt;=$AM14,S8&lt;=$AN14),MIN(S8+$AO14,IF(S6&gt;S8,S6+$AP14-1,S6+$AP14)),IF(AND(S8&gt;=$AM15,S8&lt;=$AN15),MIN(S8+$AO15,IF(S6&gt;S8,S6+$AP15-1,S6+$AP15)))))))))))))&lt;1,IF(AND(S8&gt;=$AM5,S8&lt;=$AN5),MIN(S8+$AO5,IF(S6&gt;S8,S6+$AP5-1,S6+$AP5)),IF(AND(S8&gt;=$AM6,S8&lt;=$AN6),MIN(S8+$AO6,IF(S6&gt;S8,S6+$AP6-1,S6+$AP6)),IF(AND(S8&gt;=$AM7,S8&lt;=$AN7),MIN(S8+$AO7,IF(S6&gt;S8,S6+$AP7-1,S6+$AP7)),IF(AND(S8&gt;=$AM8,S8&lt;=$AN8),MIN(S8+$AO8,IF(S6&gt;S8,S6+$AP8-1,S6+$AP8)),IF(AND(S8&gt;=$AM9,S8&lt;=$AN9),MIN(S8+$AO8,IF(S6&gt;S8,S6+$AP8-1,S6+$AP8)),IF(AND(S8&gt;=$AM10,S8&lt;=$AN10),MIN(S8+$AO10,IF(S6&gt;S8,S6+$AP10-1,S6+$AP10)),IF(AND(S8&gt;=$AM11,S8&lt;=$AN11),MIN(S8+$AO11,IF(S6&gt;S8,S6+$AP11-1,S6+$AP11)),IF(AND(S8&gt;=$AM12,S8&lt;=$AN12),MIN(S8+$AO12,IF(S6&gt;S8,S6+$AP12-1,S6+$AP12)),IF(AND(S8&gt;=$AM13,S8&lt;=$AN13),MIN(S8+$AO13,IF(S6&gt;S8,S6+$AP13-1,S6+$AP13)),IF(AND(S8&gt;=$AM14,S8&lt;=$AN14),MIN(S8+$AO14,IF(S6&gt;S8,S6+$AP14-1,S6+$AP14)),IF(AND(S8&gt;=$AM15,S8&lt;=$AN15),MIN(S8+$AO15,IF(S6&gt;S8,S6+$AP15-1,S6+$AP15))))))))))))),IF(AND(S8&gt;=$AM5,S8&lt;=$AN5),MIN(S8+$AO5,IF(S6&gt;S8,S6+$AP5-1,S6+$AP5)),IF(AND(S8&gt;=$AM6,S8&lt;=$AN6),MIN(S8+$AO6,IF(S6&gt;S8,S6+$AP6-1,S6+$AP6)),IF(AND(S8&gt;=$AM7,S8&lt;=$AN7),MIN(S8+$AO7,IF(S6&gt;S8,S6+$AP7-1,S6+$AP7)),IF(AND(S8&gt;=$AM8,S8&lt;=$AN8),MIN(S8+$AO8,IF(S6&gt;S8,S6+$AP8-1,S6+$AP8)),IF(AND(S8&gt;=$AM9,S8&lt;=$AN9),MIN(S8+$AO8,IF(S6&gt;S8,S6+$AP8-1,S6+$AP8)),IF(AND(S8&gt;=$AM10,S8&lt;=$AN10),MIN(S8+$AO10,IF(S6&gt;S8,S6+$AP10-1,S6+$AP10)),IF(AND(S8&gt;=$AM11,S8&lt;=$AN11),MIN(S8+$AO11,IF(S6&gt;S8,S6+$AP11-1,S6+$AP11)),IF(AND(S8&gt;=$AM12,S8&lt;=$AN12),MIN(S8+$AO12,IF(S6&gt;S8,S6+$AP12-1,S6+$AP12)),IF(AND(S8&gt;=$AM13,S8&lt;=$AN13),MIN(S8+$AO13,IF(S6&gt;S8,S6+$AP13-1,S6+$AP13)),IF(AND(S8&gt;=$AM14,S8&lt;=$AN14),MIN(S8+$AO14,IF(S6&gt;S8,S6+$AP14-1,S6+$AP14)),IF(AND(S8&gt;=$AM15,S8&lt;=$AN15),MIN(S8+$AO15,IF(S6&gt;S8,S6+$AP15-1,S6+$AP15)))))))))))))-1)</f>
        <v>0.125</v>
      </c>
      <c r="T10" s="162"/>
      <c r="V10" s="75">
        <f>IF(IF(AND(V8&gt;=$AM5,V8&lt;=$AN5),MIN(V8+$AR5,IF(V6&gt;V8,V6+$AP5-1,V6+$AP5)),IF(AND(V8&gt;=$AM6,V8&lt;=$AN6),MIN(V8+$AR6,IF(V6&gt;V8,V6+$AP6-1,V6+$AP6)),IF(AND(V8&gt;=$AM7,V8&lt;=$AN7),MIN(V8+$AR7,IF(V6&gt;V8,V6+$AP7-1,V6+$AP7)),IF(AND(V8&gt;=$AM8,V8&lt;=$AN8),MIN(V8+$AR8,IF(V6&gt;V8,V6+$AP8-1,V6+$AP8)),IF(AND(V8&gt;=$AM9,V8&lt;=$AN9),MIN(V8+$AR8,IF(V6&gt;V8,V6+$AP8-1,V6+$AP8)),IF(AND(V8&gt;=$AM10,V8&lt;=$AN10),MIN(V8+$AR10,IF(V6&gt;V8,V6+$AP10-1,V6+$AP10)),IF(AND(V8&gt;=$AM11,V8&lt;=$AN11),MIN(V8+$AR11,IF(V6&gt;V8,V6+$AP11-1,V6+$AP11)),IF(AND(V8&gt;=$AM12,V8&lt;=$AN12),MIN(V8+$AR12,IF(V6&gt;V8,V6+$AP12-1,V6+$AP12)),IF(AND(V8&gt;=$AM13,V8&lt;=$AN13),MIN(V8+$AR13,IF(V6&gt;V8,V6+$AP13-1,V6+$AP13)),IF(AND(V8&gt;=$AM14,V8&lt;=$AN14),MIN(V8+$AR14,IF(V6&gt;V8,V6+$AP14-1,V6+$AP14)),IF(AND(V8&gt;=$AM15,V8&lt;=$AN15),MIN(V8+$AR15,IF(V6&gt;V8,V6+$AP15-1,V6+$AP15)))))))))))))&lt;1,IF(AND(V8&gt;=$AM5,V8&lt;=$AN5),MIN(V8+$AR5,IF(V6&gt;V8,V6+$AP5-1,V6+$AP5)),IF(AND(V8&gt;=$AM6,V8&lt;=$AN6),MIN(V8+$AR6,IF(V6&gt;V8,V6+$AP6-1,V6+$AP6)),IF(AND(V8&gt;=$AM7,V8&lt;=$AN7),MIN(V8+$AR7,IF(V6&gt;V8,V6+$AP7-1,V6+$AP7)),IF(AND(V8&gt;=$AM8,V8&lt;=$AN8),MIN(V8+$AR8,IF(V6&gt;V8,V6+$AP8-1,V6+$AP8)),IF(AND(V8&gt;=$AM9,V8&lt;=$AN9),MIN(V8+$AR8,IF(V6&gt;V8,V6+$AP8-1,V6+$AP8)),IF(AND(V8&gt;=$AM10,V8&lt;=$AN10),MIN(V8+$AR10,IF(V6&gt;V8,V6+$AP10-1,V6+$AP10)),IF(AND(V8&gt;=$AM11,V8&lt;=$AN11),MIN(V8+$AR11,IF(V6&gt;V8,V6+$AP11-1,V6+$AP11)),IF(AND(V8&gt;=$AM12,V8&lt;=$AN12),MIN(V8+$AR12,IF(V6&gt;V8,V6+$AP12-1,V6+$AP12)),IF(AND(V8&gt;=$AM13,V8&lt;=$AN13),MIN(V8+$AR13,IF(V6&gt;V8,V6+$AP13-1,V6+$AP13)),IF(AND(V8&gt;=$AM14,V8&lt;=$AN14),MIN(V8+$AR14,IF(V6&gt;V8,V6+$AP14-1,V6+$AP14)),IF(AND(V8&gt;=$AM15,V8&lt;=$AN15),MIN(V8+$AR15,IF(V6&gt;V8,V6+$AP15-1,V6+$AP15))))))))))))),IF(AND(V8&gt;=$AM5,V8&lt;=$AN5),MIN(V8+$AR5,IF(V6&gt;V8,V6+$AP5-1,V6+$AP5)),IF(AND(V8&gt;=$AM6,V8&lt;=$AN6),MIN(V8+$AR6,IF(V6&gt;V8,V6+$AP6-1,V6+$AP6)),IF(AND(V8&gt;=$AM7,V8&lt;=$AN7),MIN(V8+$AR7,IF(V6&gt;V8,V6+$AP7-1,V6+$AP7)),IF(AND(V8&gt;=$AM8,V8&lt;=$AN8),MIN(V8+$AR8,IF(V6&gt;V8,V6+$AP8-1,V6+$AP8)),IF(AND(V8&gt;=$AM9,V8&lt;=$AN9),MIN(V8+$AR8,IF(V6&gt;V8,V6+$AP8-1,V6+$AP8)),IF(AND(V8&gt;=$AM10,V8&lt;=$AN10),MIN(V8+$AR10,IF(V6&gt;V8,V6+$AP10-1,V6+$AP10)),IF(AND(V8&gt;=$AM11,V8&lt;=$AN11),MIN(V8+$AR11,IF(V6&gt;V8,V6+$AP11-1,V6+$AP11)),IF(AND(V8&gt;=$AM12,V8&lt;=$AN12),MIN(V8+$AR12,IF(V6&gt;V8,V6+$AP12-1,V6+$AP12)),IF(AND(V8&gt;=$AM13,V8&lt;=$AN13),MIN(V8+$AR13,IF(V6&gt;V8,V6+$AP13-1,V6+$AP13)),IF(AND(V8&gt;=$AM14,V8&lt;=$AN14),MIN(V8+$AR14,IF(V6&gt;V8,V6+$AP14-1,V6+$AP14)),IF(AND(V8&gt;=$AM15,V8&lt;=$AN15),MIN(V8+$AR15,IF(V6&gt;V8,V6+$AP15-1,V6+$AP15)))))))))))))-1)</f>
        <v>0.41666666666666652</v>
      </c>
      <c r="W10" s="75">
        <f>IF(IF(AND(W8&gt;=$AM5,W8&lt;=$AN5),MIN(W8+$AR5,IF(W6&gt;W8,W6+$AP5-1,W6+$AP5)),IF(AND(W8&gt;=$AM6,W8&lt;=$AN6),MIN(W8+$AR6,IF(W6&gt;W8,W6+$AP6-1,W6+$AP6)),IF(AND(W8&gt;=$AM7,W8&lt;=$AN7),MIN(W8+$AR7,IF(W6&gt;W8,W6+$AP7-1,W6+$AP7)),IF(AND(W8&gt;=$AM8,W8&lt;=$AN8),MIN(W8+$AR8,IF(W6&gt;W8,W6+$AP8-1,W6+$AP8)),IF(AND(W8&gt;=$AM9,W8&lt;=$AN9),MIN(W8+$AR8,IF(W6&gt;W8,W6+$AP8-1,W6+$AP8)),IF(AND(W8&gt;=$AM10,W8&lt;=$AN10),MIN(W8+$AR10,IF(W6&gt;W8,W6+$AP10-1,W6+$AP10)),IF(AND(W8&gt;=$AM11,W8&lt;=$AN11),MIN(W8+$AR11,IF(W6&gt;W8,W6+$AP11-1,W6+$AP11)),IF(AND(W8&gt;=$AM12,W8&lt;=$AN12),MIN(W8+$AR12,IF(W6&gt;W8,W6+$AP12-1,W6+$AP12)),IF(AND(W8&gt;=$AM13,W8&lt;=$AN13),MIN(W8+$AR13,IF(W6&gt;W8,W6+$AP13-1,W6+$AP13)),IF(AND(W8&gt;=$AM14,W8&lt;=$AN14),MIN(W8+$AR14,IF(W6&gt;W8,W6+$AP14-1,W6+$AP14)),IF(AND(W8&gt;=$AM15,W8&lt;=$AN15),MIN(W8+$AR15,IF(W6&gt;W8,W6+$AP15-1,W6+$AP15)))))))))))))&lt;1,IF(AND(W8&gt;=$AM5,W8&lt;=$AN5),MIN(W8+$AR5,IF(W6&gt;W8,W6+$AP5-1,W6+$AP5)),IF(AND(W8&gt;=$AM6,W8&lt;=$AN6),MIN(W8+$AR6,IF(W6&gt;W8,W6+$AP6-1,W6+$AP6)),IF(AND(W8&gt;=$AM7,W8&lt;=$AN7),MIN(W8+$AR7,IF(W6&gt;W8,W6+$AP7-1,W6+$AP7)),IF(AND(W8&gt;=$AM8,W8&lt;=$AN8),MIN(W8+$AR8,IF(W6&gt;W8,W6+$AP8-1,W6+$AP8)),IF(AND(W8&gt;=$AM9,W8&lt;=$AN9),MIN(W8+$AR8,IF(W6&gt;W8,W6+$AP8-1,W6+$AP8)),IF(AND(W8&gt;=$AM10,W8&lt;=$AN10),MIN(W8+$AR10,IF(W6&gt;W8,W6+$AP10-1,W6+$AP10)),IF(AND(W8&gt;=$AM11,W8&lt;=$AN11),MIN(W8+$AR11,IF(W6&gt;W8,W6+$AP11-1,W6+$AP11)),IF(AND(W8&gt;=$AM12,W8&lt;=$AN12),MIN(W8+$AR12,IF(W6&gt;W8,W6+$AP12-1,W6+$AP12)),IF(AND(W8&gt;=$AM13,W8&lt;=$AN13),MIN(W8+$AR13,IF(W6&gt;W8,W6+$AP13-1,W6+$AP13)),IF(AND(W8&gt;=$AM14,W8&lt;=$AN14),MIN(W8+$AR14,IF(W6&gt;W8,W6+$AP14-1,W6+$AP14)),IF(AND(W8&gt;=$AM15,W8&lt;=$AN15),MIN(W8+$AR15,IF(W6&gt;W8,W6+$AP15-1,W6+$AP15))))))))))))),IF(AND(W8&gt;=$AM5,W8&lt;=$AN5),MIN(W8+$AR5,IF(W6&gt;W8,W6+$AP5-1,W6+$AP5)),IF(AND(W8&gt;=$AM6,W8&lt;=$AN6),MIN(W8+$AR6,IF(W6&gt;W8,W6+$AP6-1,W6+$AP6)),IF(AND(W8&gt;=$AM7,W8&lt;=$AN7),MIN(W8+$AR7,IF(W6&gt;W8,W6+$AP7-1,W6+$AP7)),IF(AND(W8&gt;=$AM8,W8&lt;=$AN8),MIN(W8+$AR8,IF(W6&gt;W8,W6+$AP8-1,W6+$AP8)),IF(AND(W8&gt;=$AM9,W8&lt;=$AN9),MIN(W8+$AR8,IF(W6&gt;W8,W6+$AP8-1,W6+$AP8)),IF(AND(W8&gt;=$AM10,W8&lt;=$AN10),MIN(W8+$AR10,IF(W6&gt;W8,W6+$AP10-1,W6+$AP10)),IF(AND(W8&gt;=$AM11,W8&lt;=$AN11),MIN(W8+$AR11,IF(W6&gt;W8,W6+$AP11-1,W6+$AP11)),IF(AND(W8&gt;=$AM12,W8&lt;=$AN12),MIN(W8+$AR12,IF(W6&gt;W8,W6+$AP12-1,W6+$AP12)),IF(AND(W8&gt;=$AM13,W8&lt;=$AN13),MIN(W8+$AR13,IF(W6&gt;W8,W6+$AP13-1,W6+$AP13)),IF(AND(W8&gt;=$AM14,W8&lt;=$AN14),MIN(W8+$AR14,IF(W6&gt;W8,W6+$AP14-1,W6+$AP14)),IF(AND(W8&gt;=$AM15,W8&lt;=$AN15),MIN(W8+$AR15,IF(W6&gt;W8,W6+$AP15-1,W6+$AP15)))))))))))))-1)</f>
        <v>0.41666666666666652</v>
      </c>
      <c r="X10" s="75">
        <f>IF(IF(AND(X8&gt;=$AM5,X8&lt;=$AN5),MIN(X8+$AR5,IF(X6&gt;X8,X6+$AP5-1,X6+$AP5)),IF(AND(X8&gt;=$AM6,X8&lt;=$AN6),MIN(X8+$AR6,IF(X6&gt;X8,X6+$AP6-1,X6+$AP6)),IF(AND(X8&gt;=$AM7,X8&lt;=$AN7),MIN(X8+$AR7,IF(X6&gt;X8,X6+$AP7-1,X6+$AP7)),IF(AND(X8&gt;=$AM8,X8&lt;=$AN8),MIN(X8+$AR8,IF(X6&gt;X8,X6+$AP8-1,X6+$AP8)),IF(AND(X8&gt;=$AM9,X8&lt;=$AN9),MIN(X8+$AR8,IF(X6&gt;X8,X6+$AP8-1,X6+$AP8)),IF(AND(X8&gt;=$AM10,X8&lt;=$AN10),MIN(X8+$AR10,IF(X6&gt;X8,X6+$AP10-1,X6+$AP10)),IF(AND(X8&gt;=$AM11,X8&lt;=$AN11),MIN(X8+$AR11,IF(X6&gt;X8,X6+$AP11-1,X6+$AP11)),IF(AND(X8&gt;=$AM12,X8&lt;=$AN12),MIN(X8+$AR12,IF(X6&gt;X8,X6+$AP12-1,X6+$AP12)),IF(AND(X8&gt;=$AM13,X8&lt;=$AN13),MIN(X8+$AR13,IF(X6&gt;X8,X6+$AP13-1,X6+$AP13)),IF(AND(X8&gt;=$AM14,X8&lt;=$AN14),MIN(X8+$AR14,IF(X6&gt;X8,X6+$AP14-1,X6+$AP14)),IF(AND(X8&gt;=$AM15,X8&lt;=$AN15),MIN(X8+$AR15,IF(X6&gt;X8,X6+$AP15-1,X6+$AP15)))))))))))))&lt;1,IF(AND(X8&gt;=$AM5,X8&lt;=$AN5),MIN(X8+$AR5,IF(X6&gt;X8,X6+$AP5-1,X6+$AP5)),IF(AND(X8&gt;=$AM6,X8&lt;=$AN6),MIN(X8+$AR6,IF(X6&gt;X8,X6+$AP6-1,X6+$AP6)),IF(AND(X8&gt;=$AM7,X8&lt;=$AN7),MIN(X8+$AR7,IF(X6&gt;X8,X6+$AP7-1,X6+$AP7)),IF(AND(X8&gt;=$AM8,X8&lt;=$AN8),MIN(X8+$AR8,IF(X6&gt;X8,X6+$AP8-1,X6+$AP8)),IF(AND(X8&gt;=$AM9,X8&lt;=$AN9),MIN(X8+$AR8,IF(X6&gt;X8,X6+$AP8-1,X6+$AP8)),IF(AND(X8&gt;=$AM10,X8&lt;=$AN10),MIN(X8+$AR10,IF(X6&gt;X8,X6+$AP10-1,X6+$AP10)),IF(AND(X8&gt;=$AM11,X8&lt;=$AN11),MIN(X8+$AR11,IF(X6&gt;X8,X6+$AP11-1,X6+$AP11)),IF(AND(X8&gt;=$AM12,X8&lt;=$AN12),MIN(X8+$AR12,IF(X6&gt;X8,X6+$AP12-1,X6+$AP12)),IF(AND(X8&gt;=$AM13,X8&lt;=$AN13),MIN(X8+$AR13,IF(X6&gt;X8,X6+$AP13-1,X6+$AP13)),IF(AND(X8&gt;=$AM14,X8&lt;=$AN14),MIN(X8+$AR14,IF(X6&gt;X8,X6+$AP14-1,X6+$AP14)),IF(AND(X8&gt;=$AM15,X8&lt;=$AN15),MIN(X8+$AR15,IF(X6&gt;X8,X6+$AP15-1,X6+$AP15))))))))))))),IF(AND(X8&gt;=$AM5,X8&lt;=$AN5),MIN(X8+$AR5,IF(X6&gt;X8,X6+$AP5-1,X6+$AP5)),IF(AND(X8&gt;=$AM6,X8&lt;=$AN6),MIN(X8+$AR6,IF(X6&gt;X8,X6+$AP6-1,X6+$AP6)),IF(AND(X8&gt;=$AM7,X8&lt;=$AN7),MIN(X8+$AR7,IF(X6&gt;X8,X6+$AP7-1,X6+$AP7)),IF(AND(X8&gt;=$AM8,X8&lt;=$AN8),MIN(X8+$AR8,IF(X6&gt;X8,X6+$AP8-1,X6+$AP8)),IF(AND(X8&gt;=$AM9,X8&lt;=$AN9),MIN(X8+$AR8,IF(X6&gt;X8,X6+$AP8-1,X6+$AP8)),IF(AND(X8&gt;=$AM10,X8&lt;=$AN10),MIN(X8+$AR10,IF(X6&gt;X8,X6+$AP10-1,X6+$AP10)),IF(AND(X8&gt;=$AM11,X8&lt;=$AN11),MIN(X8+$AR11,IF(X6&gt;X8,X6+$AP11-1,X6+$AP11)),IF(AND(X8&gt;=$AM12,X8&lt;=$AN12),MIN(X8+$AR12,IF(X6&gt;X8,X6+$AP12-1,X6+$AP12)),IF(AND(X8&gt;=$AM13,X8&lt;=$AN13),MIN(X8+$AR13,IF(X6&gt;X8,X6+$AP13-1,X6+$AP13)),IF(AND(X8&gt;=$AM14,X8&lt;=$AN14),MIN(X8+$AR14,IF(X6&gt;X8,X6+$AP14-1,X6+$AP14)),IF(AND(X8&gt;=$AM15,X8&lt;=$AN15),MIN(X8+$AR15,IF(X6&gt;X8,X6+$AP15-1,X6+$AP15)))))))))))))-1)</f>
        <v>0.41666666666666652</v>
      </c>
      <c r="Y10" s="75">
        <f>IF(IF(AND(Y8&gt;=$AM5,Y8&lt;=$AN5),MIN(Y8+$AR5,IF(Y6&gt;Y8,Y6+$AP5-1,Y6+$AP5)),IF(AND(Y8&gt;=$AM6,Y8&lt;=$AN6),MIN(Y8+$AR6,IF(Y6&gt;Y8,Y6+$AP6-1,Y6+$AP6)),IF(AND(Y8&gt;=$AM7,Y8&lt;=$AN7),MIN(Y8+$AR7,IF(Y6&gt;Y8,Y6+$AP7-1,Y6+$AP7)),IF(AND(Y8&gt;=$AM8,Y8&lt;=$AN8),MIN(Y8+$AR8,IF(Y6&gt;Y8,Y6+$AP8-1,Y6+$AP8)),IF(AND(Y8&gt;=$AM9,Y8&lt;=$AN9),MIN(Y8+$AR8,IF(Y6&gt;Y8,Y6+$AP8-1,Y6+$AP8)),IF(AND(Y8&gt;=$AM10,Y8&lt;=$AN10),MIN(Y8+$AR10,IF(Y6&gt;Y8,Y6+$AP10-1,Y6+$AP10)),IF(AND(Y8&gt;=$AM11,Y8&lt;=$AN11),MIN(Y8+$AR11,IF(Y6&gt;Y8,Y6+$AP11-1,Y6+$AP11)),IF(AND(Y8&gt;=$AM12,Y8&lt;=$AN12),MIN(Y8+$AR12,IF(Y6&gt;Y8,Y6+$AP12-1,Y6+$AP12)),IF(AND(Y8&gt;=$AM13,Y8&lt;=$AN13),MIN(Y8+$AR13,IF(Y6&gt;Y8,Y6+$AP13-1,Y6+$AP13)),IF(AND(Y8&gt;=$AM14,Y8&lt;=$AN14),MIN(Y8+$AR14,IF(Y6&gt;Y8,Y6+$AP14-1,Y6+$AP14)),IF(AND(Y8&gt;=$AM15,Y8&lt;=$AN15),MIN(Y8+$AR15,IF(Y6&gt;Y8,Y6+$AP15-1,Y6+$AP15)))))))))))))&lt;1,IF(AND(Y8&gt;=$AM5,Y8&lt;=$AN5),MIN(Y8+$AR5,IF(Y6&gt;Y8,Y6+$AP5-1,Y6+$AP5)),IF(AND(Y8&gt;=$AM6,Y8&lt;=$AN6),MIN(Y8+$AR6,IF(Y6&gt;Y8,Y6+$AP6-1,Y6+$AP6)),IF(AND(Y8&gt;=$AM7,Y8&lt;=$AN7),MIN(Y8+$AR7,IF(Y6&gt;Y8,Y6+$AP7-1,Y6+$AP7)),IF(AND(Y8&gt;=$AM8,Y8&lt;=$AN8),MIN(Y8+$AR8,IF(Y6&gt;Y8,Y6+$AP8-1,Y6+$AP8)),IF(AND(Y8&gt;=$AM9,Y8&lt;=$AN9),MIN(Y8+$AR8,IF(Y6&gt;Y8,Y6+$AP8-1,Y6+$AP8)),IF(AND(Y8&gt;=$AM10,Y8&lt;=$AN10),MIN(Y8+$AR10,IF(Y6&gt;Y8,Y6+$AP10-1,Y6+$AP10)),IF(AND(Y8&gt;=$AM11,Y8&lt;=$AN11),MIN(Y8+$AR11,IF(Y6&gt;Y8,Y6+$AP11-1,Y6+$AP11)),IF(AND(Y8&gt;=$AM12,Y8&lt;=$AN12),MIN(Y8+$AR12,IF(Y6&gt;Y8,Y6+$AP12-1,Y6+$AP12)),IF(AND(Y8&gt;=$AM13,Y8&lt;=$AN13),MIN(Y8+$AR13,IF(Y6&gt;Y8,Y6+$AP13-1,Y6+$AP13)),IF(AND(Y8&gt;=$AM14,Y8&lt;=$AN14),MIN(Y8+$AR14,IF(Y6&gt;Y8,Y6+$AP14-1,Y6+$AP14)),IF(AND(Y8&gt;=$AM15,Y8&lt;=$AN15),MIN(Y8+$AR15,IF(Y6&gt;Y8,Y6+$AP15-1,Y6+$AP15))))))))))))),IF(AND(Y8&gt;=$AM5,Y8&lt;=$AN5),MIN(Y8+$AR5,IF(Y6&gt;Y8,Y6+$AP5-1,Y6+$AP5)),IF(AND(Y8&gt;=$AM6,Y8&lt;=$AN6),MIN(Y8+$AR6,IF(Y6&gt;Y8,Y6+$AP6-1,Y6+$AP6)),IF(AND(Y8&gt;=$AM7,Y8&lt;=$AN7),MIN(Y8+$AR7,IF(Y6&gt;Y8,Y6+$AP7-1,Y6+$AP7)),IF(AND(Y8&gt;=$AM8,Y8&lt;=$AN8),MIN(Y8+$AR8,IF(Y6&gt;Y8,Y6+$AP8-1,Y6+$AP8)),IF(AND(Y8&gt;=$AM9,Y8&lt;=$AN9),MIN(Y8+$AR8,IF(Y6&gt;Y8,Y6+$AP8-1,Y6+$AP8)),IF(AND(Y8&gt;=$AM10,Y8&lt;=$AN10),MIN(Y8+$AR10,IF(Y6&gt;Y8,Y6+$AP10-1,Y6+$AP10)),IF(AND(Y8&gt;=$AM11,Y8&lt;=$AN11),MIN(Y8+$AR11,IF(Y6&gt;Y8,Y6+$AP11-1,Y6+$AP11)),IF(AND(Y8&gt;=$AM12,Y8&lt;=$AN12),MIN(Y8+$AR12,IF(Y6&gt;Y8,Y6+$AP12-1,Y6+$AP12)),IF(AND(Y8&gt;=$AM13,Y8&lt;=$AN13),MIN(Y8+$AR13,IF(Y6&gt;Y8,Y6+$AP13-1,Y6+$AP13)),IF(AND(Y8&gt;=$AM14,Y8&lt;=$AN14),MIN(Y8+$AR14,IF(Y6&gt;Y8,Y6+$AP14-1,Y6+$AP14)),IF(AND(Y8&gt;=$AM15,Y8&lt;=$AN15),MIN(Y8+$AR15,IF(Y6&gt;Y8,Y6+$AP15-1,Y6+$AP15)))))))))))))-1)</f>
        <v>0.41666666666666652</v>
      </c>
      <c r="Z10" s="75">
        <v>0.41666666666666669</v>
      </c>
      <c r="AA10" s="162"/>
      <c r="AC10" s="75">
        <f>IF(IF(AND(AC8&gt;=$AM5,AC8&lt;=$AN5),MIN(AC8+$AO5,IF(AC6&gt;AC8,AC6+$AP5-1,AC6+$AP5)),IF(AND(AC8&gt;=$AM6,AC8&lt;=$AN6),MIN(AC8+$AO6,IF(AC6&gt;AC8,AC6+$AP6-1,AC6+$AP6)),IF(AND(AC8&gt;=$AM7,AC8&lt;=$AN7),MIN(AC8+$AO7,IF(AC6&gt;AC8,AC6+$AP7-1,AC6+$AP7)),IF(AND(AC8&gt;=$AM8,AC8&lt;=$AN8),MIN(AC8+$AO8,IF(AC6&gt;AC8,AC6+$AP8-1,AC6+$AP8)),IF(AND(AC8&gt;=$AM9,AC8&lt;=$AN9),MIN(AC8+$AO8,IF(AC6&gt;AC8,AC6+$AP8-1,AC6+$AP8)),IF(AND(AC8&gt;=$AM10,AC8&lt;=$AN10),MIN(AC8+$AO10,IF(AC6&gt;AC8,AC6+$AP10-1,AC6+$AP10)),IF(AND(AC8&gt;=$AM11,AC8&lt;=$AN11),MIN(AC8+$AO11,IF(AC6&gt;AC8,AC6+$AP11-1,AC6+$AP11)),IF(AND(AC8&gt;=$AM12,AC8&lt;=$AN12),MIN(AC8+$AO12,IF(AC6&gt;AC8,AC6+$AP12-1,AC6+$AP12)),IF(AND(AC8&gt;=$AM13,AC8&lt;=$AN13),MIN(AC8+$AO13,IF(AC6&gt;AC8,AC6+$AP13-1,AC6+$AP13)),IF(AND(AC8&gt;=$AM14,AC8&lt;=$AN14),MIN(AC8+$AO14,IF(AC6&gt;AC8,AC6+$AP14-1,AC6+$AP14)),IF(AND(AC8&gt;=$AM15,AC8&lt;=$AN15),MIN(AC8+$AO15,IF(AC6&gt;AC8,AC6+$AP15-1,AC6+$AP15)))))))))))))&lt;1,IF(AND(AC8&gt;=$AM5,AC8&lt;=$AN5),MIN(AC8+$AO5,IF(AC6&gt;AC8,AC6+$AP5-1,AC6+$AP5)),IF(AND(AC8&gt;=$AM6,AC8&lt;=$AN6),MIN(AC8+$AO6,IF(AC6&gt;AC8,AC6+$AP6-1,AC6+$AP6)),IF(AND(AC8&gt;=$AM7,AC8&lt;=$AN7),MIN(AC8+$AO7,IF(AC6&gt;AC8,AC6+$AP7-1,AC6+$AP7)),IF(AND(AC8&gt;=$AM8,AC8&lt;=$AN8),MIN(AC8+$AO8,IF(AC6&gt;AC8,AC6+$AP8-1,AC6+$AP8)),IF(AND(AC8&gt;=$AM9,AC8&lt;=$AN9),MIN(AC8+$AO8,IF(AC6&gt;AC8,AC6+$AP8-1,AC6+$AP8)),IF(AND(AC8&gt;=$AM10,AC8&lt;=$AN10),MIN(AC8+$AO10,IF(AC6&gt;AC8,AC6+$AP10-1,AC6+$AP10)),IF(AND(AC8&gt;=$AM11,AC8&lt;=$AN11),MIN(AC8+$AO11,IF(AC6&gt;AC8,AC6+$AP11-1,AC6+$AP11)),IF(AND(AC8&gt;=$AM12,AC8&lt;=$AN12),MIN(AC8+$AO12,IF(AC6&gt;AC8,AC6+$AP12-1,AC6+$AP12)),IF(AND(AC8&gt;=$AM13,AC8&lt;=$AN13),MIN(AC8+$AO13,IF(AC6&gt;AC8,AC6+$AP13-1,AC6+$AP13)),IF(AND(AC8&gt;=$AM14,AC8&lt;=$AN14),MIN(AC8+$AO14,IF(AC6&gt;AC8,AC6+$AP14-1,AC6+$AP14)),IF(AND(AC8&gt;=$AM15,AC8&lt;=$AN15),MIN(AC8+$AO15,IF(AC6&gt;AC8,AC6+$AP15-1,AC6+$AP15))))))))))))),IF(AND(AC8&gt;=$AM5,AC8&lt;=$AN5),MIN(AC8+$AO5,IF(AC6&gt;AC8,AC6+$AP5-1,AC6+$AP5)),IF(AND(AC8&gt;=$AM6,AC8&lt;=$AN6),MIN(AC8+$AO6,IF(AC6&gt;AC8,AC6+$AP6-1,AC6+$AP6)),IF(AND(AC8&gt;=$AM7,AC8&lt;=$AN7),MIN(AC8+$AO7,IF(AC6&gt;AC8,AC6+$AP7-1,AC6+$AP7)),IF(AND(AC8&gt;=$AM8,AC8&lt;=$AN8),MIN(AC8+$AO8,IF(AC6&gt;AC8,AC6+$AP8-1,AC6+$AP8)),IF(AND(AC8&gt;=$AM9,AC8&lt;=$AN9),MIN(AC8+$AO8,IF(AC6&gt;AC8,AC6+$AP8-1,AC6+$AP8)),IF(AND(AC8&gt;=$AM10,AC8&lt;=$AN10),MIN(AC8+$AO10,IF(AC6&gt;AC8,AC6+$AP10-1,AC6+$AP10)),IF(AND(AC8&gt;=$AM11,AC8&lt;=$AN11),MIN(AC8+$AO11,IF(AC6&gt;AC8,AC6+$AP11-1,AC6+$AP11)),IF(AND(AC8&gt;=$AM12,AC8&lt;=$AN12),MIN(AC8+$AO12,IF(AC6&gt;AC8,AC6+$AP12-1,AC6+$AP12)),IF(AND(AC8&gt;=$AM13,AC8&lt;=$AN13),MIN(AC8+$AO13,IF(AC6&gt;AC8,AC6+$AP13-1,AC6+$AP13)),IF(AND(AC8&gt;=$AM14,AC8&lt;=$AN14),MIN(AC8+$AO14,IF(AC6&gt;AC8,AC6+$AP14-1,AC6+$AP14)),IF(AND(AC8&gt;=$AM15,AC8&lt;=$AN15),MIN(AC8+$AO15,IF(AC6&gt;AC8,AC6+$AP15-1,AC6+$AP15)))))))))))))-1)</f>
        <v>0.33333333333333326</v>
      </c>
      <c r="AD10" s="75">
        <f>IF(IF(AND(AD8&gt;=$AM5,AD8&lt;=$AN5),MIN(AD8+$AO5,IF(AD6&gt;AD8,AD6+$AP5-1,AD6+$AP5)),IF(AND(AD8&gt;=$AM6,AD8&lt;=$AN6),MIN(AD8+$AO6,IF(AD6&gt;AD8,AD6+$AP6-1,AD6+$AP6)),IF(AND(AD8&gt;=$AM7,AD8&lt;=$AN7),MIN(AD8+$AO7,IF(AD6&gt;AD8,AD6+$AP7-1,AD6+$AP7)),IF(AND(AD8&gt;=$AM8,AD8&lt;=$AN8),MIN(AD8+$AO8,IF(AD6&gt;AD8,AD6+$AP8-1,AD6+$AP8)),IF(AND(AD8&gt;=$AM9,AD8&lt;=$AN9),MIN(AD8+$AO8,IF(AD6&gt;AD8,AD6+$AP8-1,AD6+$AP8)),IF(AND(AD8&gt;=$AM10,AD8&lt;=$AN10),MIN(AD8+$AO10,IF(AD6&gt;AD8,AD6+$AP10-1,AD6+$AP10)),IF(AND(AD8&gt;=$AM11,AD8&lt;=$AN11),MIN(AD8+$AO11,IF(AD6&gt;AD8,AD6+$AP11-1,AD6+$AP11)),IF(AND(AD8&gt;=$AM12,AD8&lt;=$AN12),MIN(AD8+$AO12,IF(AD6&gt;AD8,AD6+$AP12-1,AD6+$AP12)),IF(AND(AD8&gt;=$AM13,AD8&lt;=$AN13),MIN(AD8+$AO13,IF(AD6&gt;AD8,AD6+$AP13-1,AD6+$AP13)),IF(AND(AD8&gt;=$AM14,AD8&lt;=$AN14),MIN(AD8+$AO14,IF(AD6&gt;AD8,AD6+$AP14-1,AD6+$AP14)),IF(AND(AD8&gt;=$AM15,AD8&lt;=$AN15),MIN(AD8+$AO15,IF(AD6&gt;AD8,AD6+$AP15-1,AD6+$AP15)))))))))))))&lt;1,IF(AND(AD8&gt;=$AM5,AD8&lt;=$AN5),MIN(AD8+$AO5,IF(AD6&gt;AD8,AD6+$AP5-1,AD6+$AP5)),IF(AND(AD8&gt;=$AM6,AD8&lt;=$AN6),MIN(AD8+$AO6,IF(AD6&gt;AD8,AD6+$AP6-1,AD6+$AP6)),IF(AND(AD8&gt;=$AM7,AD8&lt;=$AN7),MIN(AD8+$AO7,IF(AD6&gt;AD8,AD6+$AP7-1,AD6+$AP7)),IF(AND(AD8&gt;=$AM8,AD8&lt;=$AN8),MIN(AD8+$AO8,IF(AD6&gt;AD8,AD6+$AP8-1,AD6+$AP8)),IF(AND(AD8&gt;=$AM9,AD8&lt;=$AN9),MIN(AD8+$AO8,IF(AD6&gt;AD8,AD6+$AP8-1,AD6+$AP8)),IF(AND(AD8&gt;=$AM10,AD8&lt;=$AN10),MIN(AD8+$AO10,IF(AD6&gt;AD8,AD6+$AP10-1,AD6+$AP10)),IF(AND(AD8&gt;=$AM11,AD8&lt;=$AN11),MIN(AD8+$AO11,IF(AD6&gt;AD8,AD6+$AP11-1,AD6+$AP11)),IF(AND(AD8&gt;=$AM12,AD8&lt;=$AN12),MIN(AD8+$AO12,IF(AD6&gt;AD8,AD6+$AP12-1,AD6+$AP12)),IF(AND(AD8&gt;=$AM13,AD8&lt;=$AN13),MIN(AD8+$AO13,IF(AD6&gt;AD8,AD6+$AP13-1,AD6+$AP13)),IF(AND(AD8&gt;=$AM14,AD8&lt;=$AN14),MIN(AD8+$AO14,IF(AD6&gt;AD8,AD6+$AP14-1,AD6+$AP14)),IF(AND(AD8&gt;=$AM15,AD8&lt;=$AN15),MIN(AD8+$AO15,IF(AD6&gt;AD8,AD6+$AP15-1,AD6+$AP15))))))))))))),IF(AND(AD8&gt;=$AM5,AD8&lt;=$AN5),MIN(AD8+$AO5,IF(AD6&gt;AD8,AD6+$AP5-1,AD6+$AP5)),IF(AND(AD8&gt;=$AM6,AD8&lt;=$AN6),MIN(AD8+$AO6,IF(AD6&gt;AD8,AD6+$AP6-1,AD6+$AP6)),IF(AND(AD8&gt;=$AM7,AD8&lt;=$AN7),MIN(AD8+$AO7,IF(AD6&gt;AD8,AD6+$AP7-1,AD6+$AP7)),IF(AND(AD8&gt;=$AM8,AD8&lt;=$AN8),MIN(AD8+$AO8,IF(AD6&gt;AD8,AD6+$AP8-1,AD6+$AP8)),IF(AND(AD8&gt;=$AM9,AD8&lt;=$AN9),MIN(AD8+$AO8,IF(AD6&gt;AD8,AD6+$AP8-1,AD6+$AP8)),IF(AND(AD8&gt;=$AM10,AD8&lt;=$AN10),MIN(AD8+$AO10,IF(AD6&gt;AD8,AD6+$AP10-1,AD6+$AP10)),IF(AND(AD8&gt;=$AM11,AD8&lt;=$AN11),MIN(AD8+$AO11,IF(AD6&gt;AD8,AD6+$AP11-1,AD6+$AP11)),IF(AND(AD8&gt;=$AM12,AD8&lt;=$AN12),MIN(AD8+$AO12,IF(AD6&gt;AD8,AD6+$AP12-1,AD6+$AP12)),IF(AND(AD8&gt;=$AM13,AD8&lt;=$AN13),MIN(AD8+$AO13,IF(AD6&gt;AD8,AD6+$AP13-1,AD6+$AP13)),IF(AND(AD8&gt;=$AM14,AD8&lt;=$AN14),MIN(AD8+$AO14,IF(AD6&gt;AD8,AD6+$AP14-1,AD6+$AP14)),IF(AND(AD8&gt;=$AM15,AD8&lt;=$AN15),MIN(AD8+$AO15,IF(AD6&gt;AD8,AD6+$AP15-1,AD6+$AP15)))))))))))))-1)</f>
        <v>0.33333333333333326</v>
      </c>
      <c r="AE10" s="75">
        <f>IF(IF(AND(AE8&gt;=$AM5,AE8&lt;=$AN5),MIN(AE8+$AO5,IF(AE6&gt;AE8,AE6+$AP5-1,AE6+$AP5)),IF(AND(AE8&gt;=$AM6,AE8&lt;=$AN6),MIN(AE8+$AO6,IF(AE6&gt;AE8,AE6+$AP6-1,AE6+$AP6)),IF(AND(AE8&gt;=$AM7,AE8&lt;=$AN7),MIN(AE8+$AO7,IF(AE6&gt;AE8,AE6+$AP7-1,AE6+$AP7)),IF(AND(AE8&gt;=$AM8,AE8&lt;=$AN8),MIN(AE8+$AO8,IF(AE6&gt;AE8,AE6+$AP8-1,AE6+$AP8)),IF(AND(AE8&gt;=$AM9,AE8&lt;=$AN9),MIN(AE8+$AO8,IF(AE6&gt;AE8,AE6+$AP8-1,AE6+$AP8)),IF(AND(AE8&gt;=$AM10,AE8&lt;=$AN10),MIN(AE8+$AO10,IF(AE6&gt;AE8,AE6+$AP10-1,AE6+$AP10)),IF(AND(AE8&gt;=$AM11,AE8&lt;=$AN11),MIN(AE8+$AO11,IF(AE6&gt;AE8,AE6+$AP11-1,AE6+$AP11)),IF(AND(AE8&gt;=$AM12,AE8&lt;=$AN12),MIN(AE8+$AO12,IF(AE6&gt;AE8,AE6+$AP12-1,AE6+$AP12)),IF(AND(AE8&gt;=$AM13,AE8&lt;=$AN13),MIN(AE8+$AO13,IF(AE6&gt;AE8,AE6+$AP13-1,AE6+$AP13)),IF(AND(AE8&gt;=$AM14,AE8&lt;=$AN14),MIN(AE8+$AO14,IF(AE6&gt;AE8,AE6+$AP14-1,AE6+$AP14)),IF(AND(AE8&gt;=$AM15,AE8&lt;=$AN15),MIN(AE8+$AO15,IF(AE6&gt;AE8,AE6+$AP15-1,AE6+$AP15)))))))))))))&lt;1,IF(AND(AE8&gt;=$AM5,AE8&lt;=$AN5),MIN(AE8+$AO5,IF(AE6&gt;AE8,AE6+$AP5-1,AE6+$AP5)),IF(AND(AE8&gt;=$AM6,AE8&lt;=$AN6),MIN(AE8+$AO6,IF(AE6&gt;AE8,AE6+$AP6-1,AE6+$AP6)),IF(AND(AE8&gt;=$AM7,AE8&lt;=$AN7),MIN(AE8+$AO7,IF(AE6&gt;AE8,AE6+$AP7-1,AE6+$AP7)),IF(AND(AE8&gt;=$AM8,AE8&lt;=$AN8),MIN(AE8+$AO8,IF(AE6&gt;AE8,AE6+$AP8-1,AE6+$AP8)),IF(AND(AE8&gt;=$AM9,AE8&lt;=$AN9),MIN(AE8+$AO8,IF(AE6&gt;AE8,AE6+$AP8-1,AE6+$AP8)),IF(AND(AE8&gt;=$AM10,AE8&lt;=$AN10),MIN(AE8+$AO10,IF(AE6&gt;AE8,AE6+$AP10-1,AE6+$AP10)),IF(AND(AE8&gt;=$AM11,AE8&lt;=$AN11),MIN(AE8+$AO11,IF(AE6&gt;AE8,AE6+$AP11-1,AE6+$AP11)),IF(AND(AE8&gt;=$AM12,AE8&lt;=$AN12),MIN(AE8+$AO12,IF(AE6&gt;AE8,AE6+$AP12-1,AE6+$AP12)),IF(AND(AE8&gt;=$AM13,AE8&lt;=$AN13),MIN(AE8+$AO13,IF(AE6&gt;AE8,AE6+$AP13-1,AE6+$AP13)),IF(AND(AE8&gt;=$AM14,AE8&lt;=$AN14),MIN(AE8+$AO14,IF(AE6&gt;AE8,AE6+$AP14-1,AE6+$AP14)),IF(AND(AE8&gt;=$AM15,AE8&lt;=$AN15),MIN(AE8+$AO15,IF(AE6&gt;AE8,AE6+$AP15-1,AE6+$AP15))))))))))))),IF(AND(AE8&gt;=$AM5,AE8&lt;=$AN5),MIN(AE8+$AO5,IF(AE6&gt;AE8,AE6+$AP5-1,AE6+$AP5)),IF(AND(AE8&gt;=$AM6,AE8&lt;=$AN6),MIN(AE8+$AO6,IF(AE6&gt;AE8,AE6+$AP6-1,AE6+$AP6)),IF(AND(AE8&gt;=$AM7,AE8&lt;=$AN7),MIN(AE8+$AO7,IF(AE6&gt;AE8,AE6+$AP7-1,AE6+$AP7)),IF(AND(AE8&gt;=$AM8,AE8&lt;=$AN8),MIN(AE8+$AO8,IF(AE6&gt;AE8,AE6+$AP8-1,AE6+$AP8)),IF(AND(AE8&gt;=$AM9,AE8&lt;=$AN9),MIN(AE8+$AO8,IF(AE6&gt;AE8,AE6+$AP8-1,AE6+$AP8)),IF(AND(AE8&gt;=$AM10,AE8&lt;=$AN10),MIN(AE8+$AO10,IF(AE6&gt;AE8,AE6+$AP10-1,AE6+$AP10)),IF(AND(AE8&gt;=$AM11,AE8&lt;=$AN11),MIN(AE8+$AO11,IF(AE6&gt;AE8,AE6+$AP11-1,AE6+$AP11)),IF(AND(AE8&gt;=$AM12,AE8&lt;=$AN12),MIN(AE8+$AO12,IF(AE6&gt;AE8,AE6+$AP12-1,AE6+$AP12)),IF(AND(AE8&gt;=$AM13,AE8&lt;=$AN13),MIN(AE8+$AO13,IF(AE6&gt;AE8,AE6+$AP13-1,AE6+$AP13)),IF(AND(AE8&gt;=$AM14,AE8&lt;=$AN14),MIN(AE8+$AO14,IF(AE6&gt;AE8,AE6+$AP14-1,AE6+$AP14)),IF(AND(AE8&gt;=$AM15,AE8&lt;=$AN15),MIN(AE8+$AO15,IF(AE6&gt;AE8,AE6+$AP15-1,AE6+$AP15)))))))))))))-1)</f>
        <v>0.33333333333333326</v>
      </c>
      <c r="AF10" s="78">
        <v>8.2638888888888887E-2</v>
      </c>
      <c r="AG10" s="75">
        <f>IF(IF(AND(AG8&gt;=$AM5,AG8&lt;=$AN5),MIN(AG8+$AO5,IF(AG6&gt;AG8,AG6+$AP5-1,AG6+$AP5)),IF(AND(AG8&gt;=$AM6,AG8&lt;=$AN6),MIN(AG8+$AO6,IF(AG6&gt;AG8,AG6+$AP6-1,AG6+$AP6)),IF(AND(AG8&gt;=$AM7,AG8&lt;=$AN7),MIN(AG8+$AO7,IF(AG6&gt;AG8,AG6+$AP7-1,AG6+$AP7)),IF(AND(AG8&gt;=$AM8,AG8&lt;=$AN8),MIN(AG8+$AO8,IF(AG6&gt;AG8,AG6+$AP8-1,AG6+$AP8)),IF(AND(AG8&gt;=$AM9,AG8&lt;=$AN9),MIN(AG8+$AO8,IF(AG6&gt;AG8,AG6+$AP8-1,AG6+$AP8)),IF(AND(AG8&gt;=$AM10,AG8&lt;=$AN10),MIN(AG8+$AO10,IF(AG6&gt;AG8,AG6+$AP10-1,AG6+$AP10)),IF(AND(AG8&gt;=$AM11,AG8&lt;=$AN11),MIN(AG8+$AO11,IF(AG6&gt;AG8,AG6+$AP11-1,AG6+$AP11)),IF(AND(AG8&gt;=$AM12,AG8&lt;=$AN12),MIN(AG8+$AO12,IF(AG6&gt;AG8,AG6+$AP12-1,AG6+$AP12)),IF(AND(AG8&gt;=$AM13,AG8&lt;=$AN13),MIN(AG8+$AO13,IF(AG6&gt;AG8,AG6+$AP13-1,AG6+$AP13)),IF(AND(AG8&gt;=$AM14,AG8&lt;=$AN14),MIN(AG8+$AO14,IF(AG6&gt;AG8,AG6+$AP14-1,AG6+$AP14)),IF(AND(AG8&gt;=$AM15,AG8&lt;=$AN15),MIN(AG8+$AO15,IF(AG6&gt;AG8,AG6+$AP15-1,AG6+$AP15)))))))))))))&lt;1,IF(AND(AG8&gt;=$AM5,AG8&lt;=$AN5),MIN(AG8+$AO5,IF(AG6&gt;AG8,AG6+$AP5-1,AG6+$AP5)),IF(AND(AG8&gt;=$AM6,AG8&lt;=$AN6),MIN(AG8+$AO6,IF(AG6&gt;AG8,AG6+$AP6-1,AG6+$AP6)),IF(AND(AG8&gt;=$AM7,AG8&lt;=$AN7),MIN(AG8+$AO7,IF(AG6&gt;AG8,AG6+$AP7-1,AG6+$AP7)),IF(AND(AG8&gt;=$AM8,AG8&lt;=$AN8),MIN(AG8+$AO8,IF(AG6&gt;AG8,AG6+$AP8-1,AG6+$AP8)),IF(AND(AG8&gt;=$AM9,AG8&lt;=$AN9),MIN(AG8+$AO8,IF(AG6&gt;AG8,AG6+$AP8-1,AG6+$AP8)),IF(AND(AG8&gt;=$AM10,AG8&lt;=$AN10),MIN(AG8+$AO10,IF(AG6&gt;AG8,AG6+$AP10-1,AG6+$AP10)),IF(AND(AG8&gt;=$AM11,AG8&lt;=$AN11),MIN(AG8+$AO11,IF(AG6&gt;AG8,AG6+$AP11-1,AG6+$AP11)),IF(AND(AG8&gt;=$AM12,AG8&lt;=$AN12),MIN(AG8+$AO12,IF(AG6&gt;AG8,AG6+$AP12-1,AG6+$AP12)),IF(AND(AG8&gt;=$AM13,AG8&lt;=$AN13),MIN(AG8+$AO13,IF(AG6&gt;AG8,AG6+$AP13-1,AG6+$AP13)),IF(AND(AG8&gt;=$AM14,AG8&lt;=$AN14),MIN(AG8+$AO14,IF(AG6&gt;AG8,AG6+$AP14-1,AG6+$AP14)),IF(AND(AG8&gt;=$AM15,AG8&lt;=$AN15),MIN(AG8+$AO15,IF(AG6&gt;AG8,AG6+$AP15-1,AG6+$AP15))))))))))))),IF(AND(AG8&gt;=$AM5,AG8&lt;=$AN5),MIN(AG8+$AO5,IF(AG6&gt;AG8,AG6+$AP5-1,AG6+$AP5)),IF(AND(AG8&gt;=$AM6,AG8&lt;=$AN6),MIN(AG8+$AO6,IF(AG6&gt;AG8,AG6+$AP6-1,AG6+$AP6)),IF(AND(AG8&gt;=$AM7,AG8&lt;=$AN7),MIN(AG8+$AO7,IF(AG6&gt;AG8,AG6+$AP7-1,AG6+$AP7)),IF(AND(AG8&gt;=$AM8,AG8&lt;=$AN8),MIN(AG8+$AO8,IF(AG6&gt;AG8,AG6+$AP8-1,AG6+$AP8)),IF(AND(AG8&gt;=$AM9,AG8&lt;=$AN9),MIN(AG8+$AO8,IF(AG6&gt;AG8,AG6+$AP8-1,AG6+$AP8)),IF(AND(AG8&gt;=$AM10,AG8&lt;=$AN10),MIN(AG8+$AO10,IF(AG6&gt;AG8,AG6+$AP10-1,AG6+$AP10)),IF(AND(AG8&gt;=$AM11,AG8&lt;=$AN11),MIN(AG8+$AO11,IF(AG6&gt;AG8,AG6+$AP11-1,AG6+$AP11)),IF(AND(AG8&gt;=$AM12,AG8&lt;=$AN12),MIN(AG8+$AO12,IF(AG6&gt;AG8,AG6+$AP12-1,AG6+$AP12)),IF(AND(AG8&gt;=$AM13,AG8&lt;=$AN13),MIN(AG8+$AO13,IF(AG6&gt;AG8,AG6+$AP13-1,AG6+$AP13)),IF(AND(AG8&gt;=$AM14,AG8&lt;=$AN14),MIN(AG8+$AO14,IF(AG6&gt;AG8,AG6+$AP14-1,AG6+$AP14)),IF(AND(AG8&gt;=$AM15,AG8&lt;=$AN15),MIN(AG8+$AO15,IF(AG6&gt;AG8,AG6+$AP15-1,AG6+$AP15)))))))))))))-1)</f>
        <v>0.33333333333333326</v>
      </c>
      <c r="AH10" s="162"/>
      <c r="AM10" s="88">
        <v>0.5</v>
      </c>
      <c r="AN10" s="88">
        <f>AM11-((1/60)/24)</f>
        <v>0.54097222222222219</v>
      </c>
      <c r="AO10" s="76">
        <v>0.54166666666666663</v>
      </c>
      <c r="AP10" s="88">
        <f t="shared" si="1"/>
        <v>0.66666666666666663</v>
      </c>
      <c r="AQ10" s="77">
        <v>0.375</v>
      </c>
      <c r="AR10" s="77">
        <f t="shared" si="2"/>
        <v>0.58333333333333337</v>
      </c>
    </row>
    <row r="11" spans="1:44" ht="15" customHeight="1" x14ac:dyDescent="0.25">
      <c r="A11" s="154" t="s">
        <v>88</v>
      </c>
      <c r="B11" s="155"/>
      <c r="C11" s="155"/>
      <c r="D11" s="155"/>
      <c r="E11" s="156"/>
      <c r="F11" s="162"/>
      <c r="H11" s="154" t="s">
        <v>88</v>
      </c>
      <c r="I11" s="155"/>
      <c r="J11" s="155"/>
      <c r="K11" s="155"/>
      <c r="L11" s="156"/>
      <c r="M11" s="162"/>
      <c r="O11" s="154" t="s">
        <v>88</v>
      </c>
      <c r="P11" s="155"/>
      <c r="Q11" s="155"/>
      <c r="R11" s="155"/>
      <c r="S11" s="156"/>
      <c r="T11" s="162"/>
      <c r="V11" s="154" t="s">
        <v>88</v>
      </c>
      <c r="W11" s="155"/>
      <c r="X11" s="155"/>
      <c r="Y11" s="155"/>
      <c r="Z11" s="156"/>
      <c r="AA11" s="162"/>
      <c r="AC11" s="154" t="s">
        <v>88</v>
      </c>
      <c r="AD11" s="155"/>
      <c r="AE11" s="155"/>
      <c r="AF11" s="155"/>
      <c r="AG11" s="156"/>
      <c r="AH11" s="162"/>
      <c r="AM11" s="88">
        <v>0.54166666666666663</v>
      </c>
      <c r="AN11" s="88">
        <f t="shared" si="0"/>
        <v>0.70763888888888893</v>
      </c>
      <c r="AO11" s="76">
        <v>0.5</v>
      </c>
      <c r="AP11" s="88">
        <f t="shared" si="1"/>
        <v>0.66666666666666663</v>
      </c>
      <c r="AQ11" s="77">
        <v>0.375</v>
      </c>
      <c r="AR11" s="77">
        <f t="shared" si="2"/>
        <v>0.58333333333333337</v>
      </c>
    </row>
    <row r="12" spans="1:44" x14ac:dyDescent="0.25">
      <c r="A12" s="88">
        <f>IF((A10+10/24)&lt;1,(A10+10/24),(A10+10/24)-1)</f>
        <v>0</v>
      </c>
      <c r="B12" s="88">
        <f>IF((B10+10/24)&lt;1,(B10+10/24),(B10+10/24)-1)</f>
        <v>0</v>
      </c>
      <c r="C12" s="88">
        <f>IF((C10+10/24)&lt;1,(C10+10/24),(C10+10/24)-1)</f>
        <v>0</v>
      </c>
      <c r="D12" s="88">
        <f>IF((D10+10/24)&lt;1,(D10+10/24),(D10+10/24)-1)</f>
        <v>8.3333333333333259E-2</v>
      </c>
      <c r="E12" s="88">
        <f>IF((E10+10/24)&lt;1,(E10+10/24),(E10+10/24)-1)</f>
        <v>0</v>
      </c>
      <c r="F12" s="162"/>
      <c r="H12" s="88">
        <f>IF((H10+10/24)&lt;1,(H10+10/24),(H10+10/24)-1)</f>
        <v>0.625</v>
      </c>
      <c r="I12" s="88">
        <f>IF((I10+10/24)&lt;1,(I10+10/24),(I10+10/24)-1)</f>
        <v>0.625</v>
      </c>
      <c r="J12" s="88">
        <f>IF((J10+10/24)&lt;1,(J10+10/24),(J10+10/24)-1)</f>
        <v>0.625</v>
      </c>
      <c r="K12" s="88">
        <f>IF((K10+10/24)&lt;1,(K10+10/24),(K10+10/24)-1)</f>
        <v>0.625</v>
      </c>
      <c r="L12" s="88">
        <f>IF((L10+10/24)&lt;1,(L10+10/24),(L10+10/24)-1)</f>
        <v>0.625</v>
      </c>
      <c r="M12" s="162"/>
      <c r="O12" s="88">
        <f>IF((O10+10/24)&lt;1,(O10+10/24),(O10+10/24)-1)</f>
        <v>0.54166666666666674</v>
      </c>
      <c r="P12" s="88">
        <f>IF((P10+10/24)&lt;1,(P10+10/24),(P10+10/24)-1)</f>
        <v>0.54166666666666674</v>
      </c>
      <c r="Q12" s="88">
        <f>IF((Q10+10/24)&lt;1,(Q10+10/24),(Q10+10/24)-1)</f>
        <v>0.54166666666666674</v>
      </c>
      <c r="R12" s="88">
        <f>IF((R10+10/24)&lt;1,(R10+10/24),(R10+10/24)-1)</f>
        <v>0.49930555555555556</v>
      </c>
      <c r="S12" s="88">
        <f>IF((S10+10/24)&lt;1,(S10+10/24),(S10+10/24)-1)</f>
        <v>0.54166666666666674</v>
      </c>
      <c r="T12" s="162"/>
      <c r="V12" s="88">
        <f>IF((V10+10/24)&lt;1,(V10+10/24),(V10+10/24)-1)</f>
        <v>0.83333333333333326</v>
      </c>
      <c r="W12" s="88">
        <f>IF((W10+10/24)&lt;1,(W10+10/24),(W10+10/24)-1)</f>
        <v>0.83333333333333326</v>
      </c>
      <c r="X12" s="88">
        <f>IF((X10+10/24)&lt;1,(X10+10/24),(X10+10/24)-1)</f>
        <v>0.83333333333333326</v>
      </c>
      <c r="Y12" s="88">
        <f>IF((Y10+10/24)&lt;1,(Y10+10/24),(Y10+10/24)-1)</f>
        <v>0.83333333333333326</v>
      </c>
      <c r="Z12" s="88">
        <f>IF((Z10+10/24)&lt;1,(Z10+10/24),(Z10+10/24)-1)</f>
        <v>0.83333333333333337</v>
      </c>
      <c r="AA12" s="162"/>
      <c r="AC12" s="88">
        <f>IF((AC10+10/24)&lt;1,(AC10+10/24),(AC10+10/24)-1)</f>
        <v>0.75</v>
      </c>
      <c r="AD12" s="88">
        <f>IF((AD10+10/24)&lt;1,(AD10+10/24),(AD10+10/24)-1)</f>
        <v>0.75</v>
      </c>
      <c r="AE12" s="88">
        <f>IF((AE10+10/24)&lt;1,(AE10+10/24),(AE10+10/24)-1)</f>
        <v>0.75</v>
      </c>
      <c r="AF12" s="88">
        <f>IF((AF10+10/24)&lt;1,(AF10+10/24),(AF10+10/24)-1)</f>
        <v>0.49930555555555556</v>
      </c>
      <c r="AG12" s="88">
        <f>IF((AG10+10/24)&lt;1,(AG10+10/24),(AG10+10/24)-1)</f>
        <v>0.75</v>
      </c>
      <c r="AH12" s="162"/>
      <c r="AM12" s="88">
        <v>0.70833333333333337</v>
      </c>
      <c r="AN12" s="88">
        <f t="shared" si="0"/>
        <v>0.83263888888888893</v>
      </c>
      <c r="AO12" s="76">
        <v>0.45833333333333331</v>
      </c>
      <c r="AP12" s="88">
        <f t="shared" si="1"/>
        <v>0.625</v>
      </c>
      <c r="AQ12" s="77">
        <v>0.375</v>
      </c>
      <c r="AR12" s="77">
        <f t="shared" si="2"/>
        <v>0.58333333333333326</v>
      </c>
    </row>
    <row r="13" spans="1:44" ht="15" customHeight="1" x14ac:dyDescent="0.25">
      <c r="A13" s="154" t="s">
        <v>91</v>
      </c>
      <c r="B13" s="155"/>
      <c r="C13" s="155"/>
      <c r="D13" s="155"/>
      <c r="E13" s="156"/>
      <c r="F13" s="72" t="s">
        <v>105</v>
      </c>
      <c r="H13" s="154" t="s">
        <v>91</v>
      </c>
      <c r="I13" s="155"/>
      <c r="J13" s="155"/>
      <c r="K13" s="155"/>
      <c r="L13" s="156"/>
      <c r="M13" s="72" t="s">
        <v>105</v>
      </c>
      <c r="O13" s="154" t="s">
        <v>91</v>
      </c>
      <c r="P13" s="155"/>
      <c r="Q13" s="155"/>
      <c r="R13" s="155"/>
      <c r="S13" s="156"/>
      <c r="T13" s="72" t="s">
        <v>105</v>
      </c>
      <c r="V13" s="154" t="s">
        <v>91</v>
      </c>
      <c r="W13" s="155"/>
      <c r="X13" s="155"/>
      <c r="Y13" s="155"/>
      <c r="Z13" s="156"/>
      <c r="AA13" s="72" t="s">
        <v>105</v>
      </c>
      <c r="AC13" s="154" t="s">
        <v>91</v>
      </c>
      <c r="AD13" s="155"/>
      <c r="AE13" s="155"/>
      <c r="AF13" s="155"/>
      <c r="AG13" s="156"/>
      <c r="AH13" s="72" t="s">
        <v>105</v>
      </c>
      <c r="AM13" s="88">
        <v>0.83333333333333337</v>
      </c>
      <c r="AN13" s="88">
        <f t="shared" si="0"/>
        <v>0.91597222222222219</v>
      </c>
      <c r="AO13" s="76">
        <v>0.45833333333333331</v>
      </c>
      <c r="AP13" s="88">
        <f t="shared" si="1"/>
        <v>0.625</v>
      </c>
      <c r="AQ13" s="77">
        <v>0.33333333333333331</v>
      </c>
      <c r="AR13" s="77">
        <f t="shared" si="2"/>
        <v>0.58333333333333326</v>
      </c>
    </row>
    <row r="14" spans="1:44" x14ac:dyDescent="0.25">
      <c r="A14" s="88">
        <f>MIN(IF(AND(A8&gt;=$AM3,A8&lt;=$AN3),$AQ3,IF(AND(A8&gt;=$AM4,A8&lt;=$AN4),$AQ4,IF(AND(A8&gt;=$AM5,A8&lt;=$AN5),$AQ5,IF(AND(A8&gt;=$AM6,A8&lt;=$AN6),$AQ6,IF(AND(A8&gt;=$AM7,A8&lt;=$AN7),$AQ7,IF(AND(A8&gt;=$AM8,A8&lt;=$AN8),$AQ8,IF(AND(A8&gt;=83,A8&lt;=$AN9),$AQ9,IF(AND(A8&gt;=$AM10,A8&lt;=$AN10),$AQ10,IF(AND(A8&gt;=$AM11,A8&lt;=$AN11),$AQ11,IF(AND(A8&gt;=$AM12,A8&lt;=$AN12),$AQ12,IF(AND(A8&gt;=$AM13,A8&lt;=$AN13),$AQ13))))))))))),A26)</f>
        <v>0.32291666666666674</v>
      </c>
      <c r="B14" s="88">
        <f>MIN(IF(AND(B8&gt;=$AM3,B8&lt;=$AN3),$AQ3,IF(AND(B8&gt;=$AM4,B8&lt;=$AN4),$AQ4,IF(AND(B8&gt;=$AM5,B8&lt;=$AN5),$AQ5,IF(AND(B8&gt;=$AM6,B8&lt;=$AN6),$AQ6,IF(AND(B8&gt;=$AM7,B8&lt;=$AN7),$AQ7,IF(AND(B8&gt;=$AM8,B8&lt;=$AN8),$AQ8,IF(AND(B8&gt;=83,B8&lt;=$AN9),$AQ9,IF(AND(B8&gt;=$AM10,B8&lt;=$AN10),$AQ10,IF(AND(B8&gt;=$AM11,B8&lt;=$AN11),$AQ11,IF(AND(B8&gt;=$AM12,B8&lt;=$AN12),$AQ12,IF(AND(B8&gt;=$AM13,B8&lt;=$AN13),$AQ13))))))))))),B26)</f>
        <v>0.32291666666666674</v>
      </c>
      <c r="C14" s="88">
        <f>MIN(IF(AND(C8&gt;=$AM3,C8&lt;=$AN3),$AQ3,IF(AND(C8&gt;=$AM4,C8&lt;=$AN4),$AQ4,IF(AND(C8&gt;=$AM5,C8&lt;=$AN5),$AQ5,IF(AND(C8&gt;=$AM6,C8&lt;=$AN6),$AQ6,IF(AND(C8&gt;=$AM7,C8&lt;=$AN7),$AQ7,IF(AND(C8&gt;=$AM8,C8&lt;=$AN8),$AQ8,IF(AND(C8&gt;=83,C8&lt;=$AN9),$AQ9,IF(AND(C8&gt;=$AM10,C8&lt;=$AN10),$AQ10,IF(AND(C8&gt;=$AM11,C8&lt;=$AN11),$AQ11,IF(AND(C8&gt;=$AM12,C8&lt;=$AN12),$AQ12,IF(AND(C8&gt;=$AM13,C8&lt;=$AN13),$AQ13))))))))))),C26)</f>
        <v>0.32291666666666674</v>
      </c>
      <c r="D14" s="88">
        <f>MIN(IF(AND(D8&gt;=$AM3,D8&lt;=$AN3),$AQ3,IF(AND(D8&gt;=$AM4,D8&lt;=$AN4),$AQ4,IF(AND(D8&gt;=$AM5,D8&lt;=$AN5),$AQ5,IF(AND(D8&gt;=$AM6,D8&lt;=$AN6),$AQ6,IF(AND(D8&gt;=$AM7,D8&lt;=$AN7),$AQ7,IF(AND(D8&gt;=$AM8,D8&lt;=$AN8),$AQ8,IF(AND(D8&gt;=83,D8&lt;=$AN9),$AQ9,IF(AND(D8&gt;=$AM10,D8&lt;=$AN10),$AQ10,IF(AND(D8&gt;=$AM11,D8&lt;=$AN11),$AQ11,IF(AND(D8&gt;=$AM12,D8&lt;=$AN12),$AQ12,IF(AND(D8&gt;=$AM13,D8&lt;=$AN13),$AQ13))))))))))),D26)</f>
        <v>0.32291666666666663</v>
      </c>
      <c r="E14" s="88">
        <f>MIN(IF(AND(E8&gt;=$AM3,E8&lt;=$AN3),$AQ3,IF(AND(E8&gt;=$AM4,E8&lt;=$AN4),$AQ4,IF(AND(E8&gt;=$AM5,E8&lt;=$AN5),$AQ5,IF(AND(E8&gt;=$AM6,E8&lt;=$AN6),$AQ6,IF(AND(E8&gt;=$AM7,E8&lt;=$AN7),$AQ7,IF(AND(E8&gt;=$AM8,E8&lt;=$AN8),$AQ8,IF(AND(E8&gt;=83,E8&lt;=$AN9),$AQ9,IF(AND(E8&gt;=$AM10,E8&lt;=$AN10),$AQ10,IF(AND(E8&gt;=$AM11,E8&lt;=$AN11),$AQ11,IF(AND(E8&gt;=$AM12,E8&lt;=$AN12),$AQ12,IF(AND(E8&gt;=$AM13,E8&lt;=$AN13),$AQ13))))))))))),E26)</f>
        <v>0.32291666666666674</v>
      </c>
      <c r="F14" s="88">
        <f>SUM(A14:E14)</f>
        <v>1.6145833333333337</v>
      </c>
      <c r="H14" s="88">
        <f>MIN(IF(AND(H8&gt;=$AM3,H8&lt;=$AN3),$AQ3,IF(AND(H8&gt;=$AM4,H8&lt;=$AN4),$AQ4,IF(AND(H8&gt;=$AM5,H8&lt;=$AN5),$AQ5,IF(AND(H8&gt;=$AM6,H8&lt;=$AN6),$AQ6,IF(AND(H8&gt;=$AM7,H8&lt;=$AN7),$AQ7,IF(AND(H8&gt;=$AM8,H8&lt;=$AN8),$AQ8,IF(AND(H8&gt;=83,H8&lt;=$AN9),$AQ9,IF(AND(H8&gt;=$AM10,H8&lt;=$AN10),$AQ10,IF(AND(H8&gt;=$AM11,H8&lt;=$AN11),$AQ11,IF(AND(H8&gt;=$AM12,H8&lt;=$AN12),$AQ12,IF(AND(H8&gt;=$AM13,H8&lt;=$AN13),$AQ13))))))))))),H26)</f>
        <v>0.36458333333333326</v>
      </c>
      <c r="I14" s="88">
        <f>MIN(IF(AND(I8&gt;=$AM3,I8&lt;=$AN3),$AQ3,IF(AND(I8&gt;=$AM4,I8&lt;=$AN4),$AQ4,IF(AND(I8&gt;=$AM5,I8&lt;=$AN5),$AQ5,IF(AND(I8&gt;=$AM6,I8&lt;=$AN6),$AQ6,IF(AND(I8&gt;=$AM7,I8&lt;=$AN7),$AQ7,IF(AND(I8&gt;=$AM8,I8&lt;=$AN8),$AQ8,IF(AND(I8&gt;=83,I8&lt;=$AN9),$AQ9,IF(AND(I8&gt;=$AM10,I8&lt;=$AN10),$AQ10,IF(AND(I8&gt;=$AM11,I8&lt;=$AN11),$AQ11,IF(AND(I8&gt;=$AM12,I8&lt;=$AN12),$AQ12,IF(AND(I8&gt;=$AM13,I8&lt;=$AN13),$AQ13))))))))))),I26)</f>
        <v>0.36458333333333326</v>
      </c>
      <c r="J14" s="88">
        <f>MIN(IF(AND(J8&gt;=$AM3,J8&lt;=$AN3),$AQ3,IF(AND(J8&gt;=$AM4,J8&lt;=$AN4),$AQ4,IF(AND(J8&gt;=$AM5,J8&lt;=$AN5),$AQ5,IF(AND(J8&gt;=$AM6,J8&lt;=$AN6),$AQ6,IF(AND(J8&gt;=$AM7,J8&lt;=$AN7),$AQ7,IF(AND(J8&gt;=$AM8,J8&lt;=$AN8),$AQ8,IF(AND(J8&gt;=83,J8&lt;=$AN9),$AQ9,IF(AND(J8&gt;=$AM10,J8&lt;=$AN10),$AQ10,IF(AND(J8&gt;=$AM11,J8&lt;=$AN11),$AQ11,IF(AND(J8&gt;=$AM12,J8&lt;=$AN12),$AQ12,IF(AND(J8&gt;=$AM13,J8&lt;=$AN13),$AQ13))))))))))),J26)</f>
        <v>0.36458333333333326</v>
      </c>
      <c r="K14" s="88">
        <f>MIN(IF(AND(K8&gt;=$AM3,K8&lt;=$AN3),$AQ3,IF(AND(K8&gt;=$AM4,K8&lt;=$AN4),$AQ4,IF(AND(K8&gt;=$AM5,K8&lt;=$AN5),$AQ5,IF(AND(K8&gt;=$AM6,K8&lt;=$AN6),$AQ6,IF(AND(K8&gt;=$AM7,K8&lt;=$AN7),$AQ7,IF(AND(K8&gt;=$AM8,K8&lt;=$AN8),$AQ8,IF(AND(K8&gt;=83,K8&lt;=$AN9),$AQ9,IF(AND(K8&gt;=$AM10,K8&lt;=$AN10),$AQ10,IF(AND(K8&gt;=$AM11,K8&lt;=$AN11),$AQ11,IF(AND(K8&gt;=$AM12,K8&lt;=$AN12),$AQ12,IF(AND(K8&gt;=$AM13,K8&lt;=$AN13),$AQ13))))))))))),K26)</f>
        <v>0.36458333333333326</v>
      </c>
      <c r="L14" s="88">
        <f>MIN(IF(AND(L8&gt;=$AM3,L8&lt;=$AN3),$AQ3,IF(AND(L8&gt;=$AM4,L8&lt;=$AN4),$AQ4,IF(AND(L8&gt;=$AM5,L8&lt;=$AN5),$AQ5,IF(AND(L8&gt;=$AM6,L8&lt;=$AN6),$AQ6,IF(AND(L8&gt;=$AM7,L8&lt;=$AN7),$AQ7,IF(AND(L8&gt;=$AM8,L8&lt;=$AN8),$AQ8,IF(AND(L8&gt;=83,L8&lt;=$AN9),$AQ9,IF(AND(L8&gt;=$AM10,L8&lt;=$AN10),$AQ10,IF(AND(L8&gt;=$AM11,L8&lt;=$AN11),$AQ11,IF(AND(L8&gt;=$AM12,L8&lt;=$AN12),$AQ12,IF(AND(L8&gt;=$AM13,L8&lt;=$AN13),$AQ13))))))))))),L26)</f>
        <v>0.36458333333333326</v>
      </c>
      <c r="M14" s="88">
        <f>SUM(H14:L14)</f>
        <v>1.8229166666666663</v>
      </c>
      <c r="O14" s="88">
        <f>MIN(IF(AND(O8&gt;=$AM3,O8&lt;=$AN3),$AQ3,IF(AND(O8&gt;=$AM4,O8&lt;=$AN4),$AQ4,IF(AND(O8&gt;=$AM5,O8&lt;=$AN5),$AQ5,IF(AND(O8&gt;=$AM6,O8&lt;=$AN6),$AQ6,IF(AND(O8&gt;=$AM7,O8&lt;=$AN7),$AQ7,IF(AND(O8&gt;=$AM8,O8&lt;=$AN8),$AQ8,IF(AND(O8&gt;=83,O8&lt;=$AN9),$AQ9,IF(AND(O8&gt;=$AM10,O8&lt;=$AN10),$AQ10,IF(AND(O8&gt;=$AM11,O8&lt;=$AN11),$AQ11,IF(AND(O8&gt;=$AM12,O8&lt;=$AN12),$AQ12,IF(AND(O8&gt;=$AM13,O8&lt;=$AN13),$AQ13))))))))))),O26)</f>
        <v>0.375</v>
      </c>
      <c r="P14" s="88">
        <f>MIN(IF(AND(P8&gt;=$AM3,P8&lt;=$AN3),$AQ3,IF(AND(P8&gt;=$AM4,P8&lt;=$AN4),$AQ4,IF(AND(P8&gt;=$AM5,P8&lt;=$AN5),$AQ5,IF(AND(P8&gt;=$AM6,P8&lt;=$AN6),$AQ6,IF(AND(P8&gt;=$AM7,P8&lt;=$AN7),$AQ7,IF(AND(P8&gt;=$AM8,P8&lt;=$AN8),$AQ8,IF(AND(P8&gt;=83,P8&lt;=$AN9),$AQ9,IF(AND(P8&gt;=$AM10,P8&lt;=$AN10),$AQ10,IF(AND(P8&gt;=$AM11,P8&lt;=$AN11),$AQ11,IF(AND(P8&gt;=$AM12,P8&lt;=$AN12),$AQ12,IF(AND(P8&gt;=$AM13,P8&lt;=$AN13),$AQ13))))))))))),P26)</f>
        <v>0.375</v>
      </c>
      <c r="Q14" s="88">
        <f>MIN(IF(AND(Q8&gt;=$AM3,Q8&lt;=$AN3),$AQ3,IF(AND(Q8&gt;=$AM4,Q8&lt;=$AN4),$AQ4,IF(AND(Q8&gt;=$AM5,Q8&lt;=$AN5),$AQ5,IF(AND(Q8&gt;=$AM6,Q8&lt;=$AN6),$AQ6,IF(AND(Q8&gt;=$AM7,Q8&lt;=$AN7),$AQ7,IF(AND(Q8&gt;=$AM8,Q8&lt;=$AN8),$AQ8,IF(AND(Q8&gt;=83,Q8&lt;=$AN9),$AQ9,IF(AND(Q8&gt;=$AM10,Q8&lt;=$AN10),$AQ10,IF(AND(Q8&gt;=$AM11,Q8&lt;=$AN11),$AQ11,IF(AND(Q8&gt;=$AM12,Q8&lt;=$AN12),$AQ12,IF(AND(Q8&gt;=$AM13,Q8&lt;=$AN13),$AQ13))))))))))),Q26)</f>
        <v>0.375</v>
      </c>
      <c r="R14" s="79">
        <f>MIN(IF(AND(R8&gt;=$AM3,R8&lt;=$AN3),$AQ3,IF(AND(R8&gt;=$AM4,R8&lt;=$AN4),$AQ4,IF(AND(R8&gt;=$AM5,R8&lt;=$AN5),$AQ5,IF(AND(R8&gt;=$AM6,R8&lt;=$AN6),$AQ6,IF(AND(R8&gt;=$AM7,R8&lt;=$AN7),$AQ7,IF(AND(R8&gt;=$AM8,R8&lt;=$AN8),$AQ8,IF(AND(R8&gt;=AC9,R8&lt;=$AN9),$AQ9,IF(AND(R8&gt;=$AM10,R8&lt;=$AN10),$AQ10,IF(AND(R8&gt;=$AM11,R8&lt;=$AN11),$AQ11,IF(AND(R8&gt;=$AM12,R8&lt;=$AN12),$AQ12,IF(AND(R8&gt;=$AM13,R8&lt;=$AN13),$AQ13,IF(AND(R8&gt;=$AM14,R8&lt;=$AN14),$AQ14,IF(AND(R8&gt;=$AM15,R8&lt;=$AN15),$AQ15))))))))))))),R26)</f>
        <v>0.36388888888888893</v>
      </c>
      <c r="S14" s="88">
        <f>MIN(IF(AND(S8&gt;=$AM3,S8&lt;=$AN3),$AQ3,IF(AND(S8&gt;=$AM4,S8&lt;=$AN4),$AQ4,IF(AND(S8&gt;=$AM5,S8&lt;=$AN5),$AQ5,IF(AND(S8&gt;=$AM6,S8&lt;=$AN6),$AQ6,IF(AND(S8&gt;=$AM7,S8&lt;=$AN7),$AQ7,IF(AND(S8&gt;=$AM8,S8&lt;=$AN8),$AQ8,IF(AND(S8&gt;=83,S8&lt;=$AN9),$AQ9,IF(AND(S8&gt;=$AM10,S8&lt;=$AN10),$AQ10,IF(AND(S8&gt;=$AM11,S8&lt;=$AN11),$AQ11,IF(AND(S8&gt;=$AM12,S8&lt;=$AN12),$AQ12,IF(AND(S8&gt;=$AM13,S8&lt;=$AN13),$AQ13))))))))))),S26)</f>
        <v>0.375</v>
      </c>
      <c r="T14" s="88">
        <f>SUM(O14:S14)</f>
        <v>1.8638888888888889</v>
      </c>
      <c r="V14" s="88">
        <f>MIN(IF(AND(V8&gt;=$AM3,V8&lt;=$AN3),$AQ3,IF(AND(V8&gt;=$AM4,V8&lt;=$AN4),$AQ4,IF(AND(V8&gt;=$AM5,V8&lt;=$AN5),$AQ5,IF(AND(V8&gt;=$AM6,V8&lt;=$AN6),$AQ6,IF(AND(V8&gt;=$AM7,V8&lt;=$AN7),$AQ7,IF(AND(V8&gt;=$AM8,V8&lt;=$AN8),$AQ8,IF(AND(V8&gt;=83,V8&lt;=$AN9),$AQ9,IF(AND(V8&gt;=$AM10,V8&lt;=$AN10),$AQ10,IF(AND(V8&gt;=$AM11,V8&lt;=$AN11),$AQ11,IF(AND(V8&gt;=$AM12,V8&lt;=$AN12),$AQ12,IF(AND(V8&gt;=$AM13,V8&lt;=$AN13),$AQ13))))))))))),V26)</f>
        <v>0.32291666666666652</v>
      </c>
      <c r="W14" s="88">
        <f>MIN(IF(AND(W8&gt;=$AM3,W8&lt;=$AN3),$AQ3,IF(AND(W8&gt;=$AM4,W8&lt;=$AN4),$AQ4,IF(AND(W8&gt;=$AM5,W8&lt;=$AN5),$AQ5,IF(AND(W8&gt;=$AM6,W8&lt;=$AN6),$AQ6,IF(AND(W8&gt;=$AM7,W8&lt;=$AN7),$AQ7,IF(AND(W8&gt;=$AM8,W8&lt;=$AN8),$AQ8,IF(AND(W8&gt;=83,W8&lt;=$AN9),$AQ9,IF(AND(W8&gt;=$AM10,W8&lt;=$AN10),$AQ10,IF(AND(W8&gt;=$AM11,W8&lt;=$AN11),$AQ11,IF(AND(W8&gt;=$AM12,W8&lt;=$AN12),$AQ12,IF(AND(W8&gt;=$AM13,W8&lt;=$AN13),$AQ13))))))))))),W26)</f>
        <v>0.32291666666666652</v>
      </c>
      <c r="X14" s="88">
        <f>MIN(IF(AND(X8&gt;=$AM3,X8&lt;=$AN3),$AQ3,IF(AND(X8&gt;=$AM4,X8&lt;=$AN4),$AQ4,IF(AND(X8&gt;=$AM5,X8&lt;=$AN5),$AQ5,IF(AND(X8&gt;=$AM6,X8&lt;=$AN6),$AQ6,IF(AND(X8&gt;=$AM7,X8&lt;=$AN7),$AQ7,IF(AND(X8&gt;=$AM8,X8&lt;=$AN8),$AQ8,IF(AND(X8&gt;=83,X8&lt;=$AN9),$AQ9,IF(AND(X8&gt;=$AM10,X8&lt;=$AN10),$AQ10,IF(AND(X8&gt;=$AM11,X8&lt;=$AN11),$AQ11,IF(AND(X8&gt;=$AM12,X8&lt;=$AN12),$AQ12,IF(AND(X8&gt;=$AM13,X8&lt;=$AN13),$AQ13))))))))))),X26)</f>
        <v>0.32291666666666652</v>
      </c>
      <c r="Y14" s="88">
        <f>MIN(IF(AND(Y8&gt;=$AM3,Y8&lt;=$AN3),$AQ3,IF(AND(Y8&gt;=$AM4,Y8&lt;=$AN4),$AQ4,IF(AND(Y8&gt;=$AM5,Y8&lt;=$AN5),$AQ5,IF(AND(Y8&gt;=$AM6,Y8&lt;=$AN6),$AQ6,IF(AND(Y8&gt;=$AM7,Y8&lt;=$AN7),$AQ7,IF(AND(Y8&gt;=$AM8,Y8&lt;=$AN8),$AQ8,IF(AND(Y8&gt;=83,Y8&lt;=$AN9),$AQ9,IF(AND(Y8&gt;=$AM10,Y8&lt;=$AN10),$AQ10,IF(AND(Y8&gt;=$AM11,Y8&lt;=$AN11),$AQ11,IF(AND(Y8&gt;=$AM12,Y8&lt;=$AN12),$AQ12,IF(AND(Y8&gt;=$AM13,Y8&lt;=$AN13),$AQ13))))))))))),Y26)</f>
        <v>0.32291666666666652</v>
      </c>
      <c r="Z14" s="88">
        <f>MIN(IF(AND(Z8&gt;=$AM3,Z8&lt;=$AN3),$AQ3,IF(AND(Z8&gt;=$AM4,Z8&lt;=$AN4),$AQ4,IF(AND(Z8&gt;=$AM5,Z8&lt;=$AN5),$AQ5,IF(AND(Z8&gt;=$AM6,Z8&lt;=$AN6),$AQ6,IF(AND(Z8&gt;=$AM7,Z8&lt;=$AN7),$AQ7,IF(AND(Z8&gt;=$AM8,Z8&lt;=$AN8),$AQ8,IF(AND(Z8&gt;=83,Z8&lt;=$AN9),$AQ9,IF(AND(Z8&gt;=$AM10,Z8&lt;=$AN10),$AQ10,IF(AND(Z8&gt;=$AM11,Z8&lt;=$AN11),$AQ11,IF(AND(Z8&gt;=$AM12,Z8&lt;=$AN12),$AQ12,IF(AND(Z8&gt;=$AM13,Z8&lt;=$AN13),$AQ13))))))))))),Z26)</f>
        <v>0.32291666666666674</v>
      </c>
      <c r="AA14" s="88">
        <f>SUM(V14:Z14)</f>
        <v>1.6145833333333328</v>
      </c>
      <c r="AC14" s="88">
        <f>MIN(IF(AND(AC8&gt;=$AM3,AC8&lt;=$AN3),$AQ3,IF(AND(AC8&gt;=$AM4,AC8&lt;=$AN4),$AQ4,IF(AND(AC8&gt;=$AM5,AC8&lt;=$AN5),$AQ5,IF(AND(AC8&gt;=$AM6,AC8&lt;=$AN6),$AQ6,IF(AND(AC8&gt;=$AM7,AC8&lt;=$AN7),$AQ7,IF(AND(AC8&gt;=$AM8,AC8&lt;=$AN8),$AQ8,IF(AND(AC8&gt;=83,AC8&lt;=$AN9),$AQ9,IF(AND(AC8&gt;=$AM10,AC8&lt;=$AN10),$AQ10,IF(AND(AC8&gt;=$AM11,AC8&lt;=$AN11),$AQ11,IF(AND(AC8&gt;=$AM12,AC8&lt;=$AN12),$AQ12,IF(AND(AC8&gt;=$AM13,AC8&lt;=$AN13),$AQ13))))))))))),AC26)</f>
        <v>0.33333333333333331</v>
      </c>
      <c r="AD14" s="88">
        <f>MIN(IF(AND(AD8&gt;=$AM3,AD8&lt;=$AN3),$AQ3,IF(AND(AD8&gt;=$AM4,AD8&lt;=$AN4),$AQ4,IF(AND(AD8&gt;=$AM5,AD8&lt;=$AN5),$AQ5,IF(AND(AD8&gt;=$AM6,AD8&lt;=$AN6),$AQ6,IF(AND(AD8&gt;=$AM7,AD8&lt;=$AN7),$AQ7,IF(AND(AD8&gt;=$AM8,AD8&lt;=$AN8),$AQ8,IF(AND(AD8&gt;=83,AD8&lt;=$AN9),$AQ9,IF(AND(AD8&gt;=$AM10,AD8&lt;=$AN10),$AQ10,IF(AND(AD8&gt;=$AM11,AD8&lt;=$AN11),$AQ11,IF(AND(AD8&gt;=$AM12,AD8&lt;=$AN12),$AQ12,IF(AND(AD8&gt;=$AM13,AD8&lt;=$AN13),$AQ13))))))))))),AD26)</f>
        <v>0.33333333333333331</v>
      </c>
      <c r="AE14" s="88">
        <f>MIN(IF(AND(AE8&gt;=$AM3,AE8&lt;=$AN3),$AQ3,IF(AND(AE8&gt;=$AM4,AE8&lt;=$AN4),$AQ4,IF(AND(AE8&gt;=$AM5,AE8&lt;=$AN5),$AQ5,IF(AND(AE8&gt;=$AM6,AE8&lt;=$AN6),$AQ6,IF(AND(AE8&gt;=$AM7,AE8&lt;=$AN7),$AQ7,IF(AND(AE8&gt;=$AM8,AE8&lt;=$AN8),$AQ8,IF(AND(AE8&gt;=83,AE8&lt;=$AN9),$AQ9,IF(AND(AE8&gt;=$AM10,AE8&lt;=$AN10),$AQ10,IF(AND(AE8&gt;=$AM11,AE8&lt;=$AN11),$AQ11,IF(AND(AE8&gt;=$AM12,AE8&lt;=$AN12),$AQ12,IF(AND(AE8&gt;=$AM13,AE8&lt;=$AN13),$AQ13))))))))))),AE26)</f>
        <v>0.33333333333333331</v>
      </c>
      <c r="AF14" s="79">
        <f>MIN(IF(AND(AF8&gt;=$AM3,AF8&lt;=$AN3),$AQ3,IF(AND(AF8&gt;=$AM4,AF8&lt;=$AN4),$AQ4,IF(AND(AF8&gt;=$AM5,AF8&lt;=$AN5),$AQ5,IF(AND(AF8&gt;=$AM6,AF8&lt;=$AN6),$AQ6,IF(AND(AF8&gt;=$AM7,AF8&lt;=$AN7),$AQ7,IF(AND(AF8&gt;=$AM8,AF8&lt;=$AN8),$AQ8,IF(AND(AF8&gt;=AP9,AF8&lt;=$AN9),$AQ9,IF(AND(AF8&gt;=$AM10,AF8&lt;=$AN10),$AQ10,IF(AND(AF8&gt;=$AM11,AF8&lt;=$AN11),$AQ11,IF(AND(AF8&gt;=$AM12,AF8&lt;=$AN12),$AQ12,IF(AND(AF8&gt;=$AM13,AF8&lt;=$AN13),$AQ13,IF(AND(AF8&gt;=$AM14,AF8&lt;=$AN14),$AQ14,IF(AND(AF8&gt;=$AM15,AF8&lt;=$AN15),$AQ15))))))))))))),AF26)</f>
        <v>0.11388888888888893</v>
      </c>
      <c r="AG14" s="88">
        <f>MIN(IF(AND(AG8&gt;=$AM3,AG8&lt;=$AN3),$AQ3,IF(AND(AG8&gt;=$AM4,AG8&lt;=$AN4),$AQ4,IF(AND(AG8&gt;=$AM5,AG8&lt;=$AN5),$AQ5,IF(AND(AG8&gt;=$AM6,AG8&lt;=$AN6),$AQ6,IF(AND(AG8&gt;=$AM7,AG8&lt;=$AN7),$AQ7,IF(AND(AG8&gt;=$AM8,AG8&lt;=$AN8),$AQ8,IF(AND(AG8&gt;=83,AG8&lt;=$AN9),$AQ9,IF(AND(AG8&gt;=$AM10,AG8&lt;=$AN10),$AQ10,IF(AND(AG8&gt;=$AM11,AG8&lt;=$AN11),$AQ11,IF(AND(AG8&gt;=$AM12,AG8&lt;=$AN12),$AQ12,IF(AND(AG8&gt;=$AM13,AG8&lt;=$AN13),$AQ13))))))))))),AG26)</f>
        <v>0.33333333333333331</v>
      </c>
      <c r="AH14" s="88">
        <f>SUM(AC14:AG14)</f>
        <v>1.4472222222222222</v>
      </c>
      <c r="AM14" s="88">
        <v>0.91666666666666663</v>
      </c>
      <c r="AN14" s="88">
        <f t="shared" si="0"/>
        <v>0.95763888888888893</v>
      </c>
      <c r="AO14" s="76">
        <v>0.41666666666666669</v>
      </c>
      <c r="AP14" s="88">
        <f>MIN((AO14+4/24),16/24)</f>
        <v>0.58333333333333337</v>
      </c>
      <c r="AQ14" s="77">
        <v>0.33333333333333331</v>
      </c>
      <c r="AR14" s="77">
        <f t="shared" si="2"/>
        <v>0.54166666666666674</v>
      </c>
    </row>
    <row r="15" spans="1:44" ht="15" customHeight="1" x14ac:dyDescent="0.25">
      <c r="A15" s="154" t="s">
        <v>93</v>
      </c>
      <c r="B15" s="155"/>
      <c r="C15" s="155"/>
      <c r="D15" s="155"/>
      <c r="E15" s="156"/>
      <c r="F15" s="72" t="s">
        <v>104</v>
      </c>
      <c r="H15" s="154" t="s">
        <v>93</v>
      </c>
      <c r="I15" s="155"/>
      <c r="J15" s="155"/>
      <c r="K15" s="155"/>
      <c r="L15" s="156"/>
      <c r="M15" s="72" t="s">
        <v>104</v>
      </c>
      <c r="O15" s="154" t="s">
        <v>93</v>
      </c>
      <c r="P15" s="155"/>
      <c r="Q15" s="155"/>
      <c r="R15" s="155"/>
      <c r="S15" s="156"/>
      <c r="T15" s="72" t="s">
        <v>104</v>
      </c>
      <c r="V15" s="154" t="s">
        <v>93</v>
      </c>
      <c r="W15" s="155"/>
      <c r="X15" s="155"/>
      <c r="Y15" s="155"/>
      <c r="Z15" s="156"/>
      <c r="AA15" s="72" t="s">
        <v>104</v>
      </c>
      <c r="AC15" s="154" t="s">
        <v>93</v>
      </c>
      <c r="AD15" s="155"/>
      <c r="AE15" s="155"/>
      <c r="AF15" s="155"/>
      <c r="AG15" s="156"/>
      <c r="AH15" s="72" t="s">
        <v>104</v>
      </c>
      <c r="AM15" s="88">
        <v>0.95833333333333337</v>
      </c>
      <c r="AN15" s="88">
        <v>0.99930555555555556</v>
      </c>
      <c r="AO15" s="76">
        <v>0.41666666666666669</v>
      </c>
      <c r="AP15" s="88">
        <f t="shared" si="1"/>
        <v>0.58333333333333337</v>
      </c>
      <c r="AQ15" s="77">
        <v>0.33333333333333331</v>
      </c>
      <c r="AR15" s="77">
        <f t="shared" si="2"/>
        <v>0.54166666666666674</v>
      </c>
    </row>
    <row r="16" spans="1:44" x14ac:dyDescent="0.25">
      <c r="A16" s="88">
        <f>IF((A10-A8)&lt;0,1+A10-A8,A10-A8)</f>
        <v>0.41666666666666674</v>
      </c>
      <c r="B16" s="88">
        <f>IF((B10-B8)&lt;0,1+B10-B8,B10-B8)</f>
        <v>0.41666666666666674</v>
      </c>
      <c r="C16" s="88">
        <f>IF((C10-C8)&lt;0,1+C10-C8,C10-C8)</f>
        <v>0.41666666666666674</v>
      </c>
      <c r="D16" s="88">
        <f>IF((D10-D8)&lt;0,1+D10-D8,D10-D8)</f>
        <v>0.41666666666666663</v>
      </c>
      <c r="E16" s="88">
        <f>IF((E10-E8)&lt;0,1+E10-E8,E10-E8)</f>
        <v>0.41666666666666674</v>
      </c>
      <c r="F16" s="88">
        <f>SUM(A16:E16)</f>
        <v>2.0833333333333339</v>
      </c>
      <c r="H16" s="88">
        <f>IF((H10-H8)&lt;0,1+H10-H8,H10-H8)-3/24</f>
        <v>0.45833333333333326</v>
      </c>
      <c r="I16" s="88">
        <f>IF((I10-I8)&lt;0,1+I10-I8,I10-I8)-3/24</f>
        <v>0.45833333333333326</v>
      </c>
      <c r="J16" s="88">
        <f>IF((J10-J8)&lt;0,1+J10-J8,J10-J8)-3/24</f>
        <v>0.45833333333333326</v>
      </c>
      <c r="K16" s="88">
        <f>IF((K10-K8)&lt;0,1+K10-K8,K10-K8)-3/24</f>
        <v>0.45833333333333326</v>
      </c>
      <c r="L16" s="88">
        <f>IF((L10-L8)&lt;0,1+L10-L8,L10-L8)-3/24</f>
        <v>0.45833333333333326</v>
      </c>
      <c r="M16" s="88">
        <f>SUM(H16:L16)</f>
        <v>2.2916666666666661</v>
      </c>
      <c r="O16" s="88">
        <f>IF((O10-O8)&lt;0,1+O10-O8,O10-O8)</f>
        <v>0.5</v>
      </c>
      <c r="P16" s="88">
        <f>IF((P10-P8)&lt;0,1+P10-P8,P10-P8)</f>
        <v>0.5</v>
      </c>
      <c r="Q16" s="88">
        <f>IF((Q10-Q8)&lt;0,1+Q10-Q8,Q10-Q8)</f>
        <v>0.5</v>
      </c>
      <c r="R16" s="79">
        <f>IF((R10-R8)&lt;0,1+R10-R8,R10-R8)</f>
        <v>0.45763888888888893</v>
      </c>
      <c r="S16" s="88">
        <f>IF((S10-S8)&lt;0,1+S10-S8,S10-S8)</f>
        <v>0.5</v>
      </c>
      <c r="T16" s="88">
        <f>SUM(O16:S16)</f>
        <v>2.4576388888888889</v>
      </c>
      <c r="V16" s="88">
        <f>IF((V10-V8)&lt;0,1+V10-V8,V10-V8)-3/24</f>
        <v>0.41666666666666652</v>
      </c>
      <c r="W16" s="88">
        <f>IF((W10-W8)&lt;0,1+W10-W8,W10-W8)-3/24</f>
        <v>0.41666666666666652</v>
      </c>
      <c r="X16" s="88">
        <f>IF((X10-X8)&lt;0,1+X10-X8,X10-X8)-3/24</f>
        <v>0.41666666666666652</v>
      </c>
      <c r="Y16" s="88">
        <f>IF((Y10-Y8)&lt;0,1+Y10-Y8,Y10-Y8)-3/24</f>
        <v>0.41666666666666652</v>
      </c>
      <c r="Z16" s="88">
        <f>IF((Z10-Z8)&lt;0,1+Z10-Z8,Z10-Z8)-3/24</f>
        <v>0.41666666666666674</v>
      </c>
      <c r="AA16" s="88">
        <f>SUM(V16:Z16)</f>
        <v>2.083333333333333</v>
      </c>
      <c r="AC16" s="88">
        <f>IF((AC10-AC8)&lt;0,1+AC10-AC8,AC10-AC8)</f>
        <v>0.45833333333333326</v>
      </c>
      <c r="AD16" s="88">
        <f>IF((AD10-AD8)&lt;0,1+AD10-AD8,AD10-AD8)</f>
        <v>0.45833333333333326</v>
      </c>
      <c r="AE16" s="88">
        <f>IF((AE10-AE8)&lt;0,1+AE10-AE8,AE10-AE8)</f>
        <v>0.45833333333333326</v>
      </c>
      <c r="AF16" s="79">
        <f>IF((AF10-AF8)&lt;0,1+AF10-AF8,AF10-AF8)</f>
        <v>0.20763888888888893</v>
      </c>
      <c r="AG16" s="88">
        <f>IF((AG10-AG8)&lt;0,1+AG10-AG8,AG10-AG8)</f>
        <v>0.45833333333333326</v>
      </c>
      <c r="AH16" s="88">
        <f>SUM(AC16:AG16)</f>
        <v>2.040972222222222</v>
      </c>
    </row>
    <row r="17" spans="1:44" ht="15" customHeight="1" x14ac:dyDescent="0.25">
      <c r="A17" s="154" t="s">
        <v>94</v>
      </c>
      <c r="B17" s="155"/>
      <c r="C17" s="155"/>
      <c r="D17" s="155"/>
      <c r="E17" s="156"/>
      <c r="F17" s="72" t="s">
        <v>106</v>
      </c>
      <c r="H17" s="154" t="s">
        <v>94</v>
      </c>
      <c r="I17" s="155"/>
      <c r="J17" s="155"/>
      <c r="K17" s="155"/>
      <c r="L17" s="156"/>
      <c r="M17" s="72" t="s">
        <v>106</v>
      </c>
      <c r="O17" s="154" t="s">
        <v>94</v>
      </c>
      <c r="P17" s="155"/>
      <c r="Q17" s="155"/>
      <c r="R17" s="155"/>
      <c r="S17" s="156"/>
      <c r="T17" s="72" t="s">
        <v>106</v>
      </c>
      <c r="V17" s="154" t="s">
        <v>94</v>
      </c>
      <c r="W17" s="155"/>
      <c r="X17" s="155"/>
      <c r="Y17" s="155"/>
      <c r="Z17" s="156"/>
      <c r="AA17" s="72" t="s">
        <v>106</v>
      </c>
      <c r="AC17" s="154" t="s">
        <v>94</v>
      </c>
      <c r="AD17" s="155"/>
      <c r="AE17" s="155"/>
      <c r="AF17" s="155"/>
      <c r="AG17" s="156"/>
      <c r="AH17" s="72" t="s">
        <v>106</v>
      </c>
    </row>
    <row r="18" spans="1:44" x14ac:dyDescent="0.25">
      <c r="A18" s="80">
        <f t="shared" ref="A18:E18" si="3">100*(A14/(IF((A10-A8)&lt;0,1+A10-A8,A10-A8)))</f>
        <v>77.5</v>
      </c>
      <c r="B18" s="80">
        <f t="shared" si="3"/>
        <v>77.5</v>
      </c>
      <c r="C18" s="80">
        <f t="shared" si="3"/>
        <v>77.5</v>
      </c>
      <c r="D18" s="80">
        <f t="shared" si="3"/>
        <v>77.5</v>
      </c>
      <c r="E18" s="80">
        <f t="shared" si="3"/>
        <v>77.5</v>
      </c>
      <c r="F18" s="80">
        <f>AVERAGE(A18:E18)</f>
        <v>77.5</v>
      </c>
      <c r="H18" s="80">
        <f t="shared" ref="H18:L18" si="4">100*(H14/(IF((H10-H8)&lt;0,1+H10-H8,H10-H8)))</f>
        <v>62.5</v>
      </c>
      <c r="I18" s="80">
        <f t="shared" si="4"/>
        <v>62.5</v>
      </c>
      <c r="J18" s="80">
        <f t="shared" si="4"/>
        <v>62.5</v>
      </c>
      <c r="K18" s="80">
        <f t="shared" si="4"/>
        <v>62.5</v>
      </c>
      <c r="L18" s="80">
        <f t="shared" si="4"/>
        <v>62.5</v>
      </c>
      <c r="M18" s="80">
        <f>AVERAGE(H18:L18)</f>
        <v>62.5</v>
      </c>
      <c r="O18" s="80">
        <f t="shared" ref="O18:S18" si="5">100*(O14/(IF((O10-O8)&lt;0,1+O10-O8,O10-O8)))</f>
        <v>75</v>
      </c>
      <c r="P18" s="80">
        <f t="shared" si="5"/>
        <v>75</v>
      </c>
      <c r="Q18" s="80">
        <f t="shared" si="5"/>
        <v>75</v>
      </c>
      <c r="R18" s="80">
        <f t="shared" si="5"/>
        <v>79.514415781487102</v>
      </c>
      <c r="S18" s="80">
        <f t="shared" si="5"/>
        <v>75</v>
      </c>
      <c r="T18" s="80">
        <f>AVERAGE(O18:S18)</f>
        <v>75.90288315629742</v>
      </c>
      <c r="V18" s="80">
        <f t="shared" ref="V18:Z18" si="6">100*(V14/(IF((V10-V8)&lt;0,1+V10-V8,V10-V8)))</f>
        <v>59.615384615384606</v>
      </c>
      <c r="W18" s="80">
        <f t="shared" si="6"/>
        <v>59.615384615384606</v>
      </c>
      <c r="X18" s="80">
        <f t="shared" si="6"/>
        <v>59.615384615384606</v>
      </c>
      <c r="Y18" s="80">
        <f t="shared" si="6"/>
        <v>59.615384615384606</v>
      </c>
      <c r="Z18" s="80">
        <f t="shared" si="6"/>
        <v>59.615384615384627</v>
      </c>
      <c r="AA18" s="80">
        <f>AVERAGE(V18:Z18)</f>
        <v>59.615384615384606</v>
      </c>
      <c r="AC18" s="80">
        <f t="shared" ref="AC18:AG18" si="7">100*(AC14/(IF((AC10-AC8)&lt;0,1+AC10-AC8,AC10-AC8)))</f>
        <v>72.727272727272734</v>
      </c>
      <c r="AD18" s="80">
        <f t="shared" si="7"/>
        <v>72.727272727272734</v>
      </c>
      <c r="AE18" s="80">
        <f t="shared" si="7"/>
        <v>72.727272727272734</v>
      </c>
      <c r="AF18" s="81">
        <f t="shared" si="7"/>
        <v>54.849498327759207</v>
      </c>
      <c r="AG18" s="80">
        <f t="shared" si="7"/>
        <v>72.727272727272734</v>
      </c>
      <c r="AH18" s="80">
        <f>AVERAGE(AC18:AG18)</f>
        <v>69.151717847370023</v>
      </c>
    </row>
    <row r="19" spans="1:44" ht="15" customHeight="1" x14ac:dyDescent="0.25">
      <c r="A19" s="154" t="s">
        <v>108</v>
      </c>
      <c r="B19" s="155"/>
      <c r="C19" s="155"/>
      <c r="D19" s="155"/>
      <c r="E19" s="156"/>
      <c r="F19" s="72" t="s">
        <v>106</v>
      </c>
      <c r="H19" s="154" t="s">
        <v>94</v>
      </c>
      <c r="I19" s="155"/>
      <c r="J19" s="155"/>
      <c r="K19" s="155"/>
      <c r="L19" s="156"/>
      <c r="M19" s="72" t="s">
        <v>106</v>
      </c>
      <c r="O19" s="154" t="s">
        <v>94</v>
      </c>
      <c r="P19" s="155"/>
      <c r="Q19" s="155"/>
      <c r="R19" s="155"/>
      <c r="S19" s="156"/>
      <c r="T19" s="72" t="s">
        <v>106</v>
      </c>
      <c r="V19" s="154" t="s">
        <v>94</v>
      </c>
      <c r="W19" s="155"/>
      <c r="X19" s="155"/>
      <c r="Y19" s="155"/>
      <c r="Z19" s="156"/>
      <c r="AA19" s="72" t="s">
        <v>106</v>
      </c>
      <c r="AC19" s="154" t="s">
        <v>94</v>
      </c>
      <c r="AD19" s="155"/>
      <c r="AE19" s="155"/>
      <c r="AF19" s="155"/>
      <c r="AG19" s="156"/>
      <c r="AH19" s="72" t="s">
        <v>106</v>
      </c>
    </row>
    <row r="20" spans="1:44" x14ac:dyDescent="0.25">
      <c r="A20" s="80">
        <f t="shared" ref="A20:E20" si="8">100*(A14/((IF((A10-A8)&lt;0,1+A10-A8,A10-A8))+$AJ$8))</f>
        <v>64.583333333333343</v>
      </c>
      <c r="B20" s="80">
        <f t="shared" si="8"/>
        <v>64.583333333333343</v>
      </c>
      <c r="C20" s="80">
        <f t="shared" si="8"/>
        <v>64.583333333333343</v>
      </c>
      <c r="D20" s="80">
        <f t="shared" si="8"/>
        <v>64.583333333333343</v>
      </c>
      <c r="E20" s="80">
        <f t="shared" si="8"/>
        <v>64.583333333333343</v>
      </c>
      <c r="F20" s="80">
        <f>AVERAGE(A20:E20)</f>
        <v>64.583333333333343</v>
      </c>
      <c r="H20" s="80">
        <f t="shared" ref="H20:L20" si="9">100*(H14/((IF((H10-H8)&lt;0,1+H10-H8,H10-H8))+$AJ$8))</f>
        <v>54.687499999999986</v>
      </c>
      <c r="I20" s="80">
        <f t="shared" si="9"/>
        <v>54.687499999999986</v>
      </c>
      <c r="J20" s="80">
        <f t="shared" si="9"/>
        <v>54.687499999999986</v>
      </c>
      <c r="K20" s="80">
        <f t="shared" si="9"/>
        <v>54.687499999999986</v>
      </c>
      <c r="L20" s="80">
        <f t="shared" si="9"/>
        <v>54.687499999999986</v>
      </c>
      <c r="M20" s="80">
        <f>AVERAGE(H20:L20)</f>
        <v>54.687499999999986</v>
      </c>
      <c r="O20" s="80">
        <f t="shared" ref="O20:S20" si="10">100*(O14/((IF((O10-O8)&lt;0,1+O10-O8,O10-O8))+$AJ$8))</f>
        <v>64.285714285714278</v>
      </c>
      <c r="P20" s="80">
        <f t="shared" si="10"/>
        <v>64.285714285714278</v>
      </c>
      <c r="Q20" s="80">
        <f t="shared" si="10"/>
        <v>64.285714285714278</v>
      </c>
      <c r="R20" s="81">
        <f t="shared" si="10"/>
        <v>67.265725288831831</v>
      </c>
      <c r="S20" s="80">
        <f t="shared" si="10"/>
        <v>64.285714285714278</v>
      </c>
      <c r="T20" s="80">
        <f>AVERAGE(O20:S20)</f>
        <v>64.881716486337794</v>
      </c>
      <c r="V20" s="80">
        <f t="shared" ref="V20:Z20" si="11">100*(V14/((IF((V10-V8)&lt;0,1+V10-V8,V10-V8))+$AJ$8))</f>
        <v>51.66666666666665</v>
      </c>
      <c r="W20" s="80">
        <f t="shared" si="11"/>
        <v>51.66666666666665</v>
      </c>
      <c r="X20" s="80">
        <f t="shared" si="11"/>
        <v>51.66666666666665</v>
      </c>
      <c r="Y20" s="80">
        <f t="shared" si="11"/>
        <v>51.66666666666665</v>
      </c>
      <c r="Z20" s="80">
        <f t="shared" si="11"/>
        <v>51.666666666666671</v>
      </c>
      <c r="AA20" s="80">
        <f>AVERAGE(V20:Z20)</f>
        <v>51.66666666666665</v>
      </c>
      <c r="AC20" s="80">
        <f t="shared" ref="AC20:AG20" si="12">100*(AC14/((IF((AC10-AC8)&lt;0,1+AC10-AC8,AC10-AC8))+$AJ$8))</f>
        <v>61.53846153846154</v>
      </c>
      <c r="AD20" s="80">
        <f t="shared" si="12"/>
        <v>61.53846153846154</v>
      </c>
      <c r="AE20" s="80">
        <f t="shared" si="12"/>
        <v>61.53846153846154</v>
      </c>
      <c r="AF20" s="81">
        <f t="shared" si="12"/>
        <v>39.14081145584727</v>
      </c>
      <c r="AG20" s="80">
        <f t="shared" si="12"/>
        <v>61.53846153846154</v>
      </c>
      <c r="AH20" s="80">
        <f>AVERAGE(AC20:AG20)</f>
        <v>57.058931521938689</v>
      </c>
    </row>
    <row r="21" spans="1:44" s="83" customFormat="1" hidden="1" x14ac:dyDescent="0.25">
      <c r="A21" s="82"/>
      <c r="B21" s="82"/>
      <c r="C21" s="82"/>
      <c r="D21" s="82"/>
      <c r="H21" s="82"/>
      <c r="I21" s="82"/>
      <c r="J21" s="82"/>
      <c r="K21" s="82"/>
      <c r="O21" s="82"/>
      <c r="P21" s="82"/>
      <c r="Q21" s="82"/>
      <c r="R21" s="82"/>
      <c r="V21" s="82"/>
      <c r="W21" s="82"/>
      <c r="X21" s="82"/>
      <c r="Y21" s="82"/>
      <c r="AC21" s="82"/>
      <c r="AD21" s="82"/>
      <c r="AE21" s="82"/>
      <c r="AF21" s="82"/>
      <c r="AG21" s="83">
        <f>100*(SUM(AC14:AG14)/SUM(AC16:AG16))</f>
        <v>70.908472269479418</v>
      </c>
    </row>
    <row r="22" spans="1:44" hidden="1" x14ac:dyDescent="0.25">
      <c r="A22" s="87">
        <f>IF(A8&lt;=A10,IF(OR(AND(A8&gt;=$AJ5, A8&lt;=$AK5),AND(A10&gt;=$AJ5, A10&lt;=$AK5),AND(A8&lt;$AJ5, A10&gt;$AK5)),1,0),IF(A10&gt;=$AJ$5,1,0))</f>
        <v>1</v>
      </c>
      <c r="B22" s="87">
        <f>IF(B8&lt;=B10,IF(OR(AND(B8&gt;=$AJ5, B8&lt;=$AK5),AND(B10&gt;=$AJ5, B10&lt;=$AK5),AND(B8&lt;$AJ5, B10&gt;$AK5)),1,0),IF(B10&gt;=$AJ$5,1,0))</f>
        <v>1</v>
      </c>
      <c r="C22" s="87">
        <f>IF(C8&lt;=C10,IF(OR(AND(C8&gt;=$AJ5, C8&lt;=$AK5),AND(C10&gt;=$AJ5, C10&lt;=$AK5),AND(C8&lt;$AJ5, C10&gt;$AK5)),1,0),IF(C10&gt;=$AJ$5,1,0))</f>
        <v>1</v>
      </c>
      <c r="D22" s="87">
        <f>IF(D8&lt;=D10,IF(OR(AND(D8&gt;=$AJ5, D8&lt;=$AK5),AND(D10&gt;=$AJ5, D10&lt;=$AK5),AND(D8&lt;$AJ5, D10&gt;$AK5)),1,0),IF(D10&gt;=$AJ$5,1,0))</f>
        <v>0</v>
      </c>
      <c r="E22" s="87">
        <f>IF(E8&lt;=E10,IF(OR(AND(E8&gt;=$AJ5, E8&lt;=$AK5),AND(E10&gt;=$AJ5, E10&lt;=$AK5),AND(E8&lt;$AJ5, E10&gt;$AK5)),1,0),IF(E10&gt;=$AJ$5,1,0))</f>
        <v>1</v>
      </c>
      <c r="H22" s="87">
        <f>IF(H8&lt;=H10,IF(OR(AND(H8&gt;=$AJ5, H8&lt;=$AK5),AND(H10&gt;=$AJ5, H10&lt;=$AK5),AND(H8&lt;$AJ5, H10&gt;$AK5)),1,0),IF(H10&gt;=$AJ$5,1,0))</f>
        <v>1</v>
      </c>
      <c r="I22" s="87">
        <f>IF(I8&lt;=I10,IF(OR(AND(I8&gt;=$AJ5, I8&lt;=$AK5),AND(I10&gt;=$AJ5, I10&lt;=$AK5),AND(I8&lt;$AJ5, I10&gt;$AK5)),1,0),IF(I10&gt;=$AJ$5,1,0))</f>
        <v>1</v>
      </c>
      <c r="J22" s="87">
        <f>IF(J8&lt;=J10,IF(OR(AND(J8&gt;=$AJ5, J8&lt;=$AK5),AND(J10&gt;=$AJ5, J10&lt;=$AK5),AND(J8&lt;$AJ5, J10&gt;$AK5)),1,0),IF(J10&gt;=$AJ$5,1,0))</f>
        <v>1</v>
      </c>
      <c r="K22" s="87">
        <f>IF(K8&lt;=K10,IF(OR(AND(K8&gt;=$AJ5, K8&lt;=$AK5),AND(K10&gt;=$AJ5, K10&lt;=$AK5),AND(K8&lt;$AJ5, K10&gt;$AK5)),1,0),IF(K10&gt;=$AJ$5,1,0))</f>
        <v>1</v>
      </c>
      <c r="L22" s="87">
        <f>IF(L8&lt;=L10,IF(OR(AND(L8&gt;=$AJ5, L8&lt;=$AK5),AND(L10&gt;=$AJ5, L10&lt;=$AK5),AND(L8&lt;$AJ5, L10&gt;$AK5)),1,0),IF(L10&gt;=$AJ$5,1,0))</f>
        <v>1</v>
      </c>
      <c r="O22" s="87">
        <f>IF(O8&lt;=O10,IF(OR(AND(O8&gt;=$AJ5, O8&lt;=$AK5),AND(O10&gt;=$AJ5, O10&lt;=$AK5),AND(O8&lt;$AJ5, O10&gt;$AK5)),1,0),IF(O10&gt;=$AJ$5,1,0))</f>
        <v>1</v>
      </c>
      <c r="P22" s="87">
        <f>IF(P8&lt;=P10,IF(OR(AND(P8&gt;=$AJ5, P8&lt;=$AK5),AND(P10&gt;=$AJ5, P10&lt;=$AK5),AND(P8&lt;$AJ5, P10&gt;$AK5)),1,0),IF(P10&gt;=$AJ$5,1,0))</f>
        <v>1</v>
      </c>
      <c r="Q22" s="87">
        <f>IF(Q8&lt;=Q10,IF(OR(AND(Q8&gt;=$AJ5, Q8&lt;=$AK5),AND(Q10&gt;=$AJ5, Q10&lt;=$AK5),AND(Q8&lt;$AJ5, Q10&gt;$AK5)),1,0),IF(Q10&gt;=$AJ$5,1,0))</f>
        <v>1</v>
      </c>
      <c r="R22" s="87">
        <f>IF(R8&lt;=R10,IF(OR(AND(R8&gt;=$AJ5, R8&lt;=$AK5),AND(R10&gt;=$AJ5, R10&lt;=$AK5),AND(R8&lt;$AJ5, R10&gt;$AK5)),1,0),IF(R10&gt;=$AJ$5,1,0))</f>
        <v>0</v>
      </c>
      <c r="S22" s="87">
        <f>IF(S8&lt;=S10,IF(OR(AND(S8&gt;=$AJ5, S8&lt;=$AK5),AND(S10&gt;=$AJ5, S10&lt;=$AK5),AND(S8&lt;$AJ5, S10&gt;$AK5)),1,0),IF(S10&gt;=$AJ$5,1,0))</f>
        <v>1</v>
      </c>
      <c r="V22" s="87">
        <f>IF(V8&lt;=V10,IF(OR(AND(V8&gt;=$AJ5, V8&lt;=$AK5),AND(V10&gt;=$AJ5, V10&lt;=$AK5),AND(V8&lt;$AJ5, V10&gt;$AK5)),1,0),IF(V10&gt;=$AJ$5,1,0))</f>
        <v>1</v>
      </c>
      <c r="W22" s="87">
        <f>IF(W8&lt;=W10,IF(OR(AND(W8&gt;=$AJ5, W8&lt;=$AK5),AND(W10&gt;=$AJ5, W10&lt;=$AK5),AND(W8&lt;$AJ5, W10&gt;$AK5)),1,0),IF(W10&gt;=$AJ$5,1,0))</f>
        <v>1</v>
      </c>
      <c r="X22" s="87">
        <f>IF(X8&lt;=X10,IF(OR(AND(X8&gt;=$AJ5, X8&lt;=$AK5),AND(X10&gt;=$AJ5, X10&lt;=$AK5),AND(X8&lt;$AJ5, X10&gt;$AK5)),1,0),IF(X10&gt;=$AJ$5,1,0))</f>
        <v>1</v>
      </c>
      <c r="Y22" s="87">
        <f>IF(Y8&lt;=Y10,IF(OR(AND(Y8&gt;=$AJ5, Y8&lt;=$AK5),AND(Y10&gt;=$AJ5, Y10&lt;=$AK5),AND(Y8&lt;$AJ5, Y10&gt;$AK5)),1,0),IF(Y10&gt;=$AJ$5,1,0))</f>
        <v>1</v>
      </c>
      <c r="Z22" s="87">
        <f>IF(Z8&lt;=Z10,IF(OR(AND(Z8&gt;=$AJ5, Z8&lt;=$AK5),AND(Z10&gt;=$AJ5, Z10&lt;=$AK5),AND(Z8&lt;$AJ5, Z10&gt;$AK5)),1,0),IF(Z10&gt;=$AJ$5,1,0))</f>
        <v>1</v>
      </c>
      <c r="AC22" s="87">
        <f>IF(AC8&lt;=AC10,IF(OR(AND(AC8&gt;=$AJ5, AC8&lt;=$AK5),AND(AC10&gt;=$AJ5, AC10&lt;=$AK5),AND(AC8&lt;$AJ5, AC10&gt;$AK5)),1,0),IF(AC10&gt;=$AJ$5,1,0))</f>
        <v>1</v>
      </c>
      <c r="AD22" s="87">
        <f>IF(AD8&lt;=AD10,IF(OR(AND(AD8&gt;=$AJ5, AD8&lt;=$AK5),AND(AD10&gt;=$AJ5, AD10&lt;=$AK5),AND(AD8&lt;$AJ5, AD10&gt;$AK5)),1,0),IF(AD10&gt;=$AJ$5,1,0))</f>
        <v>1</v>
      </c>
      <c r="AE22" s="87">
        <f>IF(AE8&lt;=AE10,IF(OR(AND(AE8&gt;=$AJ5, AE8&lt;=$AK5),AND(AE10&gt;=$AJ5, AE10&lt;=$AK5),AND(AE8&lt;$AJ5, AE10&gt;$AK5)),1,0),IF(AE10&gt;=$AJ$5,1,0))</f>
        <v>1</v>
      </c>
      <c r="AF22" s="87">
        <f>IF(AF8&lt;=AF10,IF(OR(AND(AF8&gt;=$AJ5, AF8&lt;=$AK5),AND(AF10&gt;=$AJ5, AF10&lt;=$AK5),AND(AF8&lt;$AJ5, AF10&gt;$AK5)),1,0),IF(AF10&gt;=$AJ$5,1,0))</f>
        <v>0</v>
      </c>
      <c r="AG22" s="87">
        <f>IF(AG8&lt;=AG10,IF(OR(AND(AG8&gt;=$AJ5, AG8&lt;=$AK5),AND(AG10&gt;=$AJ5, AG10&lt;=$AK5),AND(AG8&lt;$AJ5, AG10&gt;$AK5)),1,0),IF(AG10&gt;=$AJ$5,1,0))</f>
        <v>1</v>
      </c>
    </row>
    <row r="23" spans="1:44" hidden="1" x14ac:dyDescent="0.25">
      <c r="D23" s="87">
        <f>SUM(A22:D22)</f>
        <v>3</v>
      </c>
      <c r="E23" s="87">
        <f>SUM(A22:E22)</f>
        <v>4</v>
      </c>
      <c r="K23" s="87">
        <f>SUM(H22:K22)</f>
        <v>4</v>
      </c>
      <c r="L23" s="87">
        <f>SUM(H22:L22)</f>
        <v>5</v>
      </c>
      <c r="R23" s="87">
        <f>SUM(O22:R22)</f>
        <v>3</v>
      </c>
      <c r="S23" s="87">
        <f>SUM(O22:S22)</f>
        <v>4</v>
      </c>
      <c r="Y23" s="87">
        <f>SUM(V22:Y22)</f>
        <v>4</v>
      </c>
      <c r="Z23" s="87">
        <f>SUM(V22:Z22)</f>
        <v>5</v>
      </c>
      <c r="AF23" s="87">
        <f>SUM(AC22:AF22)</f>
        <v>3</v>
      </c>
      <c r="AG23" s="87">
        <f>SUM(AC22:AG22)</f>
        <v>4</v>
      </c>
    </row>
    <row r="24" spans="1:44" x14ac:dyDescent="0.25">
      <c r="A24" s="153" t="str">
        <f>IF(D23&gt;3,"4 th Consecutive Night","")</f>
        <v/>
      </c>
      <c r="B24" s="153"/>
      <c r="C24" s="153"/>
      <c r="D24" s="153" t="str">
        <f>IF(E23&gt;4,"5 th Consecutive Night","")</f>
        <v/>
      </c>
      <c r="E24" s="153"/>
      <c r="F24" s="153"/>
      <c r="H24" s="153" t="str">
        <f>IF(K23&gt;3,"4 th Consecutive Night","")</f>
        <v>4 th Consecutive Night</v>
      </c>
      <c r="I24" s="153"/>
      <c r="J24" s="153"/>
      <c r="K24" s="153" t="str">
        <f>IF(L23&gt;4,"5 th Consecutive Night","")</f>
        <v>5 th Consecutive Night</v>
      </c>
      <c r="L24" s="153"/>
      <c r="M24" s="153"/>
      <c r="O24" s="153" t="str">
        <f>IF(R23&gt;3,"4 th Consecutive Night","")</f>
        <v/>
      </c>
      <c r="P24" s="153"/>
      <c r="Q24" s="153"/>
      <c r="R24" s="153" t="str">
        <f>IF(S23&gt;4,"5 th Consecutive Night","")</f>
        <v/>
      </c>
      <c r="S24" s="153"/>
      <c r="T24" s="153"/>
      <c r="V24" s="153" t="str">
        <f>IF(Y23&gt;3,"4 th Consecutive Night","")</f>
        <v>4 th Consecutive Night</v>
      </c>
      <c r="W24" s="153"/>
      <c r="X24" s="153"/>
      <c r="Y24" s="153" t="str">
        <f>IF(Z23&gt;4,"5 th Consecutive Night","")</f>
        <v>5 th Consecutive Night</v>
      </c>
      <c r="Z24" s="153"/>
      <c r="AA24" s="153"/>
      <c r="AC24" s="153" t="str">
        <f>IF(AF23&gt;3,"4 th Consecutive Night","")</f>
        <v/>
      </c>
      <c r="AD24" s="153"/>
      <c r="AE24" s="153"/>
      <c r="AF24" s="153" t="str">
        <f>IF(AG23&gt;4,"5 th Consecutive Night","")</f>
        <v/>
      </c>
      <c r="AG24" s="153"/>
      <c r="AH24" s="153"/>
    </row>
    <row r="26" spans="1:44" hidden="1" x14ac:dyDescent="0.25">
      <c r="A26" s="84">
        <f>A16-(1/24)-(1.25/24)</f>
        <v>0.32291666666666674</v>
      </c>
      <c r="B26" s="84">
        <f>B16-(1/24)-(1.25/24)</f>
        <v>0.32291666666666674</v>
      </c>
      <c r="C26" s="84">
        <f>C16-(1/24)-(1.25/24)</f>
        <v>0.32291666666666674</v>
      </c>
      <c r="D26" s="84">
        <f>D16-(1/24)-(1.25/24)</f>
        <v>0.32291666666666663</v>
      </c>
      <c r="E26" s="84">
        <f>E16-(1/24)-(1.25/24)</f>
        <v>0.32291666666666674</v>
      </c>
      <c r="H26" s="84">
        <f>H16-(1/24)-(1.25/24)</f>
        <v>0.36458333333333326</v>
      </c>
      <c r="I26" s="84">
        <f>I16-(1/24)-(1.25/24)</f>
        <v>0.36458333333333326</v>
      </c>
      <c r="J26" s="84">
        <f>J16-(1/24)-(1.25/24)</f>
        <v>0.36458333333333326</v>
      </c>
      <c r="K26" s="84">
        <f>K16-(1/24)-(1.25/24)</f>
        <v>0.36458333333333326</v>
      </c>
      <c r="L26" s="84">
        <f>L16-(1/24)-(1.25/24)</f>
        <v>0.36458333333333326</v>
      </c>
      <c r="O26" s="84">
        <f>O16-(1/24)-(1.25/24)</f>
        <v>0.40625</v>
      </c>
      <c r="P26" s="84">
        <f>P16-(1/24)-(1.25/24)</f>
        <v>0.40625</v>
      </c>
      <c r="Q26" s="84">
        <f>Q16-(1/24)-(1.25/24)</f>
        <v>0.40625</v>
      </c>
      <c r="R26" s="84">
        <f>R16-(1/24)-(1.25/24)</f>
        <v>0.36388888888888893</v>
      </c>
      <c r="S26" s="84">
        <f>S16-(1/24)-(1.25/24)</f>
        <v>0.40625</v>
      </c>
      <c r="V26" s="84">
        <f>V16-(1/24)-(1.25/24)</f>
        <v>0.32291666666666652</v>
      </c>
      <c r="W26" s="84">
        <f>W16-(1/24)-(1.25/24)</f>
        <v>0.32291666666666652</v>
      </c>
      <c r="X26" s="84">
        <f>X16-(1/24)-(1.25/24)</f>
        <v>0.32291666666666652</v>
      </c>
      <c r="Y26" s="84">
        <f>Y16-(1/24)-(1.25/24)</f>
        <v>0.32291666666666652</v>
      </c>
      <c r="Z26" s="84">
        <f>Z16-(1/24)-(1.25/24)</f>
        <v>0.32291666666666674</v>
      </c>
      <c r="AC26" s="84">
        <f>AC16-(1/24)-(1.25/24)</f>
        <v>0.36458333333333326</v>
      </c>
      <c r="AD26" s="84">
        <f>AD16-(1/24)-(1.25/24)</f>
        <v>0.36458333333333326</v>
      </c>
      <c r="AE26" s="84">
        <f>AE16-(1/24)-(1.25/24)</f>
        <v>0.36458333333333326</v>
      </c>
      <c r="AF26" s="84">
        <f>AF16-(1/24)-(1.25/24)</f>
        <v>0.11388888888888893</v>
      </c>
      <c r="AG26" s="84">
        <f>AG16-(1/24)-(1.25/24)</f>
        <v>0.36458333333333326</v>
      </c>
    </row>
    <row r="27" spans="1:44" ht="15" customHeight="1" x14ac:dyDescent="0.25">
      <c r="A27" s="163" t="s">
        <v>102</v>
      </c>
      <c r="B27" s="163"/>
      <c r="C27" s="163"/>
      <c r="D27" s="163"/>
      <c r="E27" s="163"/>
    </row>
    <row r="29" spans="1:44" ht="15" customHeight="1" x14ac:dyDescent="0.25">
      <c r="A29" s="161" t="s">
        <v>95</v>
      </c>
      <c r="B29" s="161"/>
      <c r="C29" s="161"/>
      <c r="D29" s="161"/>
      <c r="E29" s="161"/>
      <c r="H29" s="161" t="s">
        <v>96</v>
      </c>
      <c r="I29" s="161"/>
      <c r="J29" s="161"/>
      <c r="K29" s="161"/>
      <c r="L29" s="161"/>
      <c r="O29" s="161" t="s">
        <v>98</v>
      </c>
      <c r="P29" s="161"/>
      <c r="Q29" s="161"/>
      <c r="R29" s="161"/>
      <c r="S29" s="161"/>
      <c r="V29" s="161" t="s">
        <v>97</v>
      </c>
      <c r="W29" s="161"/>
      <c r="X29" s="161"/>
      <c r="Y29" s="161"/>
      <c r="Z29" s="161"/>
      <c r="AC29" s="161" t="s">
        <v>99</v>
      </c>
      <c r="AD29" s="161"/>
      <c r="AE29" s="161"/>
      <c r="AF29" s="161"/>
      <c r="AG29" s="161"/>
      <c r="AO29" s="161" t="s">
        <v>92</v>
      </c>
      <c r="AP29" s="161"/>
      <c r="AQ29" s="161"/>
      <c r="AR29" s="161"/>
    </row>
    <row r="30" spans="1:44" ht="45" x14ac:dyDescent="0.25">
      <c r="A30" s="86" t="s">
        <v>80</v>
      </c>
      <c r="B30" s="86" t="s">
        <v>81</v>
      </c>
      <c r="C30" s="86" t="s">
        <v>82</v>
      </c>
      <c r="D30" s="86" t="s">
        <v>83</v>
      </c>
      <c r="E30" s="86" t="s">
        <v>84</v>
      </c>
      <c r="F30" s="72" t="s">
        <v>103</v>
      </c>
      <c r="H30" s="86" t="s">
        <v>80</v>
      </c>
      <c r="I30" s="86" t="s">
        <v>81</v>
      </c>
      <c r="J30" s="86" t="s">
        <v>82</v>
      </c>
      <c r="K30" s="86" t="s">
        <v>83</v>
      </c>
      <c r="L30" s="86" t="s">
        <v>84</v>
      </c>
      <c r="M30" s="72" t="s">
        <v>103</v>
      </c>
      <c r="O30" s="86" t="s">
        <v>80</v>
      </c>
      <c r="P30" s="86" t="s">
        <v>81</v>
      </c>
      <c r="Q30" s="86" t="s">
        <v>82</v>
      </c>
      <c r="R30" s="86" t="s">
        <v>83</v>
      </c>
      <c r="S30" s="86" t="s">
        <v>84</v>
      </c>
      <c r="T30" s="72" t="s">
        <v>103</v>
      </c>
      <c r="V30" s="86" t="s">
        <v>80</v>
      </c>
      <c r="W30" s="86" t="s">
        <v>81</v>
      </c>
      <c r="X30" s="86" t="s">
        <v>82</v>
      </c>
      <c r="Y30" s="86" t="s">
        <v>83</v>
      </c>
      <c r="Z30" s="86" t="s">
        <v>84</v>
      </c>
      <c r="AA30" s="72" t="s">
        <v>103</v>
      </c>
      <c r="AC30" s="86" t="s">
        <v>80</v>
      </c>
      <c r="AD30" s="86" t="s">
        <v>81</v>
      </c>
      <c r="AE30" s="86" t="s">
        <v>82</v>
      </c>
      <c r="AF30" s="86" t="s">
        <v>83</v>
      </c>
      <c r="AG30" s="86" t="s">
        <v>84</v>
      </c>
      <c r="AH30" s="72" t="s">
        <v>103</v>
      </c>
      <c r="AJ30" s="161" t="s">
        <v>77</v>
      </c>
      <c r="AK30" s="161"/>
      <c r="AM30" s="161" t="s">
        <v>78</v>
      </c>
      <c r="AN30" s="161"/>
      <c r="AO30" s="73" t="s">
        <v>48</v>
      </c>
      <c r="AP30" s="73" t="s">
        <v>79</v>
      </c>
      <c r="AQ30" s="74" t="s">
        <v>90</v>
      </c>
      <c r="AR30" s="86" t="s">
        <v>100</v>
      </c>
    </row>
    <row r="31" spans="1:44" ht="15" x14ac:dyDescent="0.25">
      <c r="A31" s="158" t="s">
        <v>85</v>
      </c>
      <c r="B31" s="159"/>
      <c r="C31" s="159"/>
      <c r="D31" s="159"/>
      <c r="E31" s="160"/>
      <c r="F31" s="162"/>
      <c r="H31" s="158" t="s">
        <v>85</v>
      </c>
      <c r="I31" s="159"/>
      <c r="J31" s="159"/>
      <c r="K31" s="159"/>
      <c r="L31" s="160"/>
      <c r="M31" s="162"/>
      <c r="O31" s="158" t="s">
        <v>85</v>
      </c>
      <c r="P31" s="159"/>
      <c r="Q31" s="159"/>
      <c r="R31" s="159"/>
      <c r="S31" s="160"/>
      <c r="T31" s="162"/>
      <c r="V31" s="158" t="s">
        <v>85</v>
      </c>
      <c r="W31" s="159"/>
      <c r="X31" s="159"/>
      <c r="Y31" s="159"/>
      <c r="Z31" s="160"/>
      <c r="AA31" s="162"/>
      <c r="AC31" s="158" t="s">
        <v>85</v>
      </c>
      <c r="AD31" s="159"/>
      <c r="AE31" s="159"/>
      <c r="AF31" s="159"/>
      <c r="AG31" s="160"/>
      <c r="AH31" s="162"/>
      <c r="AJ31" s="75">
        <v>8.3333333333333329E-2</v>
      </c>
      <c r="AK31" s="75">
        <v>0.24930555555555556</v>
      </c>
      <c r="AM31" s="88">
        <v>0</v>
      </c>
      <c r="AN31" s="88">
        <f>AM32-((1/60)/24)</f>
        <v>0.16597222222222222</v>
      </c>
      <c r="AO31" s="76">
        <v>0.61458333333333337</v>
      </c>
      <c r="AP31" s="88">
        <v>0.625</v>
      </c>
      <c r="AQ31" s="85">
        <v>0.33333333333333331</v>
      </c>
      <c r="AR31" s="76">
        <v>0.61458333333333337</v>
      </c>
    </row>
    <row r="32" spans="1:44" ht="15" customHeight="1" x14ac:dyDescent="0.25">
      <c r="A32" s="88">
        <v>8.3333333333333329E-2</v>
      </c>
      <c r="B32" s="88">
        <v>8.3333333333333329E-2</v>
      </c>
      <c r="C32" s="88">
        <v>8.3333333333333329E-2</v>
      </c>
      <c r="D32" s="88">
        <v>8.3333333333333329E-2</v>
      </c>
      <c r="E32" s="88">
        <v>8.3333333333333329E-2</v>
      </c>
      <c r="F32" s="162"/>
      <c r="H32" s="88">
        <v>0.54166666666666663</v>
      </c>
      <c r="I32" s="88">
        <v>0.54166666666666663</v>
      </c>
      <c r="J32" s="88">
        <v>0.54166666666666663</v>
      </c>
      <c r="K32" s="88">
        <v>0.54166666666666663</v>
      </c>
      <c r="L32" s="88">
        <v>0.54166666666666663</v>
      </c>
      <c r="M32" s="162"/>
      <c r="O32" s="88">
        <v>0.54166666666666663</v>
      </c>
      <c r="P32" s="88">
        <v>0.54166666666666663</v>
      </c>
      <c r="Q32" s="88">
        <v>0.54166666666666663</v>
      </c>
      <c r="R32" s="88">
        <v>0.54166666666666663</v>
      </c>
      <c r="S32" s="88">
        <v>0.54166666666666663</v>
      </c>
      <c r="T32" s="162"/>
      <c r="V32" s="88">
        <v>0.79166666666666663</v>
      </c>
      <c r="W32" s="88">
        <v>0.79166666666666663</v>
      </c>
      <c r="X32" s="88">
        <v>0.79166666666666663</v>
      </c>
      <c r="Y32" s="88">
        <v>0.79166666666666663</v>
      </c>
      <c r="Z32" s="88">
        <v>0.79166666666666663</v>
      </c>
      <c r="AA32" s="162"/>
      <c r="AC32" s="88">
        <v>0.79166666666666663</v>
      </c>
      <c r="AD32" s="88">
        <v>0.79166666666666663</v>
      </c>
      <c r="AE32" s="88">
        <v>0.79166666666666663</v>
      </c>
      <c r="AF32" s="88">
        <v>0.79166666666666663</v>
      </c>
      <c r="AG32" s="88">
        <v>0.79166666666666663</v>
      </c>
      <c r="AH32" s="162"/>
      <c r="AM32" s="88">
        <v>0.16666666666666666</v>
      </c>
      <c r="AN32" s="88">
        <f t="shared" ref="AN32:AN35" si="13">AM33-((1/60)/24)</f>
        <v>0.2076388888888889</v>
      </c>
      <c r="AO32" s="76">
        <v>0.61458333333333337</v>
      </c>
      <c r="AP32" s="88">
        <v>0.625</v>
      </c>
      <c r="AQ32" s="85">
        <v>0.33333333333333331</v>
      </c>
      <c r="AR32" s="76">
        <v>0.61458333333333337</v>
      </c>
    </row>
    <row r="33" spans="1:44" ht="15" x14ac:dyDescent="0.25">
      <c r="A33" s="158" t="s">
        <v>86</v>
      </c>
      <c r="B33" s="159"/>
      <c r="C33" s="159"/>
      <c r="D33" s="159"/>
      <c r="E33" s="160"/>
      <c r="F33" s="162"/>
      <c r="H33" s="158" t="s">
        <v>86</v>
      </c>
      <c r="I33" s="159"/>
      <c r="J33" s="159"/>
      <c r="K33" s="159"/>
      <c r="L33" s="160"/>
      <c r="M33" s="162"/>
      <c r="O33" s="158" t="s">
        <v>86</v>
      </c>
      <c r="P33" s="159"/>
      <c r="Q33" s="159"/>
      <c r="R33" s="159"/>
      <c r="S33" s="160"/>
      <c r="T33" s="162"/>
      <c r="V33" s="158" t="s">
        <v>86</v>
      </c>
      <c r="W33" s="159"/>
      <c r="X33" s="159"/>
      <c r="Y33" s="159"/>
      <c r="Z33" s="160"/>
      <c r="AA33" s="162"/>
      <c r="AC33" s="158" t="s">
        <v>86</v>
      </c>
      <c r="AD33" s="159"/>
      <c r="AE33" s="159"/>
      <c r="AF33" s="159"/>
      <c r="AG33" s="160"/>
      <c r="AH33" s="162"/>
      <c r="AJ33" s="161" t="s">
        <v>89</v>
      </c>
      <c r="AK33" s="161"/>
      <c r="AM33" s="88">
        <v>0.20833333333333334</v>
      </c>
      <c r="AN33" s="88">
        <f t="shared" si="13"/>
        <v>0.24930555555555556</v>
      </c>
      <c r="AO33" s="76">
        <v>0.61458333333333337</v>
      </c>
      <c r="AP33" s="88">
        <v>0.625</v>
      </c>
      <c r="AQ33" s="85">
        <v>0.33333333333333331</v>
      </c>
      <c r="AR33" s="76">
        <v>0.61458333333333337</v>
      </c>
    </row>
    <row r="34" spans="1:44" x14ac:dyDescent="0.25">
      <c r="A34" s="88">
        <f>IF((A32+$AJ$8)&lt;1,A32+$AJ$8,(A32+$AJ$8)-1)</f>
        <v>0.16666666666666666</v>
      </c>
      <c r="B34" s="88">
        <f>IF((B32+$AJ$8)&lt;1,B32+$AJ$8,(B32+$AJ$8)-1)</f>
        <v>0.16666666666666666</v>
      </c>
      <c r="C34" s="88">
        <f>IF((C32+$AJ$8)&lt;1,C32+$AJ$8,(C32+$AJ$8)-1)</f>
        <v>0.16666666666666666</v>
      </c>
      <c r="D34" s="88">
        <f>IF((D32+$AJ$8)&lt;1,D32+$AJ$8,(D32+$AJ$8)-1)</f>
        <v>0.16666666666666666</v>
      </c>
      <c r="E34" s="88">
        <f>IF((E32+$AJ$8)&lt;1,E32+$AJ$8,(E32+$AJ$8)-1)</f>
        <v>0.16666666666666666</v>
      </c>
      <c r="F34" s="162"/>
      <c r="H34" s="88">
        <f>IF((H32+$AJ$8)&lt;1,H32+$AJ$8,(H32+$AJ$8)-1)</f>
        <v>0.625</v>
      </c>
      <c r="I34" s="88">
        <f>IF((I32+$AJ$8)&lt;1,I32+$AJ$8,(I32+$AJ$8)-1)</f>
        <v>0.625</v>
      </c>
      <c r="J34" s="88">
        <f>IF((J32+$AJ$8)&lt;1,J32+$AJ$8,(J32+$AJ$8)-1)</f>
        <v>0.625</v>
      </c>
      <c r="K34" s="88">
        <f>IF((K32+$AJ$8)&lt;1,K32+$AJ$8,(K32+$AJ$8)-1)</f>
        <v>0.625</v>
      </c>
      <c r="L34" s="88">
        <f>IF((L32+$AJ$8)&lt;1,L32+$AJ$8,(L32+$AJ$8)-1)</f>
        <v>0.625</v>
      </c>
      <c r="M34" s="162"/>
      <c r="O34" s="88">
        <f>IF((O32+$AJ$8)&lt;1,O32+$AJ$8,(O32+$AJ$8)-1)</f>
        <v>0.625</v>
      </c>
      <c r="P34" s="88">
        <f>IF((P32+$AJ$8)&lt;1,P32+$AJ$8,(P32+$AJ$8)-1)</f>
        <v>0.625</v>
      </c>
      <c r="Q34" s="88">
        <f>IF((Q32+$AJ$8)&lt;1,Q32+$AJ$8,(Q32+$AJ$8)-1)</f>
        <v>0.625</v>
      </c>
      <c r="R34" s="88">
        <f>IF((R32+$AJ$8)&lt;1,R32+$AJ$8,(R32+$AJ$8)-1)</f>
        <v>0.625</v>
      </c>
      <c r="S34" s="88">
        <f>IF((S32+$AJ$8)&lt;1,S32+$AJ$8,(S32+$AJ$8)-1)</f>
        <v>0.625</v>
      </c>
      <c r="T34" s="162"/>
      <c r="V34" s="88">
        <f>IF((V32+$AJ$8)&lt;1,V32+$AJ$8,(V32+$AJ$8)-1)</f>
        <v>0.875</v>
      </c>
      <c r="W34" s="88">
        <f>IF((W32+$AJ$8)&lt;1,W32+$AJ$8,(W32+$AJ$8)-1)</f>
        <v>0.875</v>
      </c>
      <c r="X34" s="88">
        <f>IF((X32+$AJ$8)&lt;1,X32+$AJ$8,(X32+$AJ$8)-1)</f>
        <v>0.875</v>
      </c>
      <c r="Y34" s="88">
        <f>IF((Y32+$AJ$8)&lt;1,Y32+$AJ$8,(Y32+$AJ$8)-1)</f>
        <v>0.875</v>
      </c>
      <c r="Z34" s="88">
        <f>IF((Z32+$AJ$8)&lt;1,Z32+$AJ$8,(Z32+$AJ$8)-1)</f>
        <v>0.875</v>
      </c>
      <c r="AA34" s="162"/>
      <c r="AC34" s="88">
        <f>IF((AC32+$AJ$8)&lt;1,AC32+$AJ$8,(AC32+$AJ$8)-1)</f>
        <v>0.875</v>
      </c>
      <c r="AD34" s="88">
        <f>IF((AD32+$AJ$8)&lt;1,AD32+$AJ$8,(AD32+$AJ$8)-1)</f>
        <v>0.875</v>
      </c>
      <c r="AE34" s="88">
        <f>IF((AE32+$AJ$8)&lt;1,AE32+$AJ$8,(AE32+$AJ$8)-1)</f>
        <v>0.875</v>
      </c>
      <c r="AF34" s="88">
        <f>IF((AF32+$AJ$8)&lt;1,AF32+$AJ$8,(AF32+$AJ$8)-1)</f>
        <v>0.875</v>
      </c>
      <c r="AG34" s="88">
        <f>IF((AG32+$AJ$8)&lt;1,AG32+$AJ$8,(AG32+$AJ$8)-1)</f>
        <v>0.875</v>
      </c>
      <c r="AH34" s="162"/>
      <c r="AJ34" s="157">
        <v>8.3333333333333329E-2</v>
      </c>
      <c r="AK34" s="157"/>
      <c r="AM34" s="88">
        <v>0.25</v>
      </c>
      <c r="AN34" s="88">
        <f t="shared" si="13"/>
        <v>0.29097222222222224</v>
      </c>
      <c r="AO34" s="76">
        <v>0.61458333333333337</v>
      </c>
      <c r="AP34" s="88">
        <v>0.625</v>
      </c>
      <c r="AQ34" s="85">
        <v>0.33333333333333331</v>
      </c>
      <c r="AR34" s="76">
        <v>0.61458333333333337</v>
      </c>
    </row>
    <row r="35" spans="1:44" ht="15" customHeight="1" x14ac:dyDescent="0.25">
      <c r="A35" s="158" t="s">
        <v>87</v>
      </c>
      <c r="B35" s="159"/>
      <c r="C35" s="159"/>
      <c r="D35" s="159"/>
      <c r="E35" s="160"/>
      <c r="F35" s="162"/>
      <c r="H35" s="158" t="s">
        <v>87</v>
      </c>
      <c r="I35" s="159"/>
      <c r="J35" s="159"/>
      <c r="K35" s="159"/>
      <c r="L35" s="160"/>
      <c r="M35" s="162"/>
      <c r="O35" s="158" t="s">
        <v>87</v>
      </c>
      <c r="P35" s="159"/>
      <c r="Q35" s="159"/>
      <c r="R35" s="159"/>
      <c r="S35" s="160"/>
      <c r="T35" s="162"/>
      <c r="V35" s="158" t="s">
        <v>87</v>
      </c>
      <c r="W35" s="159"/>
      <c r="X35" s="159"/>
      <c r="Y35" s="159"/>
      <c r="Z35" s="160"/>
      <c r="AA35" s="162"/>
      <c r="AC35" s="158" t="s">
        <v>87</v>
      </c>
      <c r="AD35" s="159"/>
      <c r="AE35" s="159"/>
      <c r="AF35" s="159"/>
      <c r="AG35" s="160"/>
      <c r="AH35" s="162"/>
      <c r="AM35" s="88">
        <v>0.29166666666666669</v>
      </c>
      <c r="AN35" s="88">
        <f t="shared" si="13"/>
        <v>0.49930555555555556</v>
      </c>
      <c r="AO35" s="76">
        <v>0.61458333333333337</v>
      </c>
      <c r="AP35" s="88">
        <v>0.625</v>
      </c>
      <c r="AQ35" s="85">
        <v>0.33333333333333331</v>
      </c>
      <c r="AR35" s="76">
        <v>0.61458333333333337</v>
      </c>
    </row>
    <row r="36" spans="1:44" x14ac:dyDescent="0.25">
      <c r="A36" s="75">
        <f>IF(IF(AND(A34&gt;=$AM31,A34&lt;=$AN31),MIN(A34+$AO31,IF(A32&gt;A34,A32+$AP31-1,A32+$AP31)),IF(AND(A34&gt;=$AM32,A34&lt;=$AN32),MIN(A34+$AO32,IF(A32&gt;A34,A32+$AP32-1,A32+$AP32)),IF(AND(A34&gt;=$AM33,A34&lt;=$AN33),MIN(A34+$AO33,IF(A32&gt;A34,A32+$AP33-1,A32+$AP33)),IF(AND(A34&gt;=$AM34,A34&lt;=$AN34),MIN(A34+$AO34,IF(A32&gt;A34,A32+$AP34-1,A32+$AP34)),IF(AND(A34&gt;=$AM35,A34&lt;=$AN35),MIN(A34+$AO34,IF(A32&gt;A34,A32+$AP34-1,A32+$AP34)),IF(AND(A34&gt;=$AM36,A34&lt;=$AN36),MIN(A34+$AO36,IF(A32&gt;A34,A32+$AP36-1,A32+$AP36)),IF(AND(A34&gt;=$AM37,A34&lt;=$AN37),MIN(A34+$AO37,IF(A32&gt;A34,A32+$AP37-1,A32+$AP37)),IF(AND(A34&gt;=$AM38,A34&lt;=$AN38),MIN(A34+$AO38,IF(A32&gt;A34,A32+$AP38-1,A32+$AP38)),IF(AND(A34&gt;=$AM39,A34&lt;=$AN39),MIN(A34+$AO39,IF(A32&gt;A34,A32+$AP39-1,A32+$AP39)),IF(AND(A34&gt;=$AM40,A34&lt;=$AN40),MIN(A34+$AO40,IF(A32&gt;A34,A32+$AP40-1,A32+$AP40)),IF(AND(A34&gt;=$AM41,A34&lt;=$AN41),MIN(A34+$AO41,IF(A32&gt;A34,A32+$AP41-1,A32+$AP41)))))))))))))&lt;1,IF(AND(A34&gt;=$AM31,A34&lt;=$AN31),MIN(A34+$AO31,IF(A32&gt;A34,A32+$AP31-1,A32+$AP31)),IF(AND(A34&gt;=$AM32,A34&lt;=$AN32),MIN(A34+$AO32,IF(A32&gt;A34,A32+$AP32-1,A32+$AP32)),IF(AND(A34&gt;=$AM33,A34&lt;=$AN33),MIN(A34+$AO33,IF(A32&gt;A34,A32+$AP33-1,A32+$AP33)),IF(AND(A34&gt;=$AM34,A34&lt;=$AN34),MIN(A34+$AO34,IF(A32&gt;A34,A32+$AP34-1,A32+$AP34)),IF(AND(A34&gt;=$AM35,A34&lt;=$AN35),MIN(A34+$AO34,IF(A32&gt;A34,A32+$AP34-1,A32+$AP34)),IF(AND(A34&gt;=$AM36,A34&lt;=$AN36),MIN(A34+$AO36,IF(A32&gt;A34,A32+$AP36-1,A32+$AP36)),IF(AND(A34&gt;=$AM37,A34&lt;=$AN37),MIN(A34+$AO37,IF(A32&gt;A34,A32+$AP37-1,A32+$AP37)),IF(AND(A34&gt;=$AM38,A34&lt;=$AN38),MIN(A34+$AO38,IF(A32&gt;A34,A32+$AP38-1,A32+$AP38)),IF(AND(A34&gt;=$AM39,A34&lt;=$AN39),MIN(A34+$AO39,IF(A32&gt;A34,A32+$AP39-1,A32+$AP39)),IF(AND(A34&gt;=$AM40,A34&lt;=$AN40),MIN(A34+$AO40,IF(A32&gt;A34,A32+$AP40-1,A32+$AP40)),IF(AND(A34&gt;=$AM41,A34&lt;=$AN41),MIN(A34+$AO41,IF(A32&gt;A34,A32+$AP41-1,A32+$AP41))))))))))))),IF(AND(A34&gt;=$AM31,A34&lt;=$AN31),MIN(A34+$AO31,IF(A32&gt;A34,A32+$AP31-1,A32+$AP31)),IF(AND(A34&gt;=$AM32,A34&lt;=$AN32),MIN(A34+$AO32,IF(A32&gt;A34,A32+$AP32-1,A32+$AP32)),IF(AND(A34&gt;=$AM33,A34&lt;=$AN33),MIN(A34+$AO33,IF(A32&gt;A34,A32+$AP33-1,A32+$AP33)),IF(AND(A34&gt;=$AM34,A34&lt;=$AN34),MIN(A34+$AO34,IF(A32&gt;A34,A32+$AP34-1,A32+$AP34)),IF(AND(A34&gt;=$AM35,A34&lt;=$AN35),MIN(A34+$AO34,IF(A32&gt;A34,A32+$AP34-1,A32+$AP34)),IF(AND(A34&gt;=$AM36,A34&lt;=$AN36),MIN(A34+$AO36,IF(A32&gt;A34,A32+$AP36-1,A32+$AP36)),IF(AND(A34&gt;=$AM37,A34&lt;=$AN37),MIN(A34+$AO37,IF(A32&gt;A34,A32+$AP37-1,A32+$AP37)),IF(AND(A34&gt;=$AM38,A34&lt;=$AN38),MIN(A34+$AO38,IF(A32&gt;A34,A32+$AP38-1,A32+$AP38)),IF(AND(A34&gt;=$AM39,A34&lt;=$AN39),MIN(A34+$AO39,IF(A32&gt;A34,A32+$AP39-1,A32+$AP39)),IF(AND(A34&gt;=$AM40,A34&lt;=$AN40),MIN(A34+$AO40,IF(A32&gt;A34,A32+$AP40-1,A32+$AP40)),IF(AND(A34&gt;=$AM41,A34&lt;=$AN41),MIN(A34+$AO41,IF(A32&gt;A34,A32+$AP41-1,A32+$AP41)))))))))))))-1)</f>
        <v>0.70833333333333337</v>
      </c>
      <c r="B36" s="75">
        <f>IF(IF(AND(B34&gt;=$AM31,B34&lt;=$AN31),MIN(B34+$AO31,IF(B32&gt;B34,B32+$AP31-1,B32+$AP31)),IF(AND(B34&gt;=$AM32,B34&lt;=$AN32),MIN(B34+$AO32,IF(B32&gt;B34,B32+$AP32-1,B32+$AP32)),IF(AND(B34&gt;=$AM33,B34&lt;=$AN33),MIN(B34+$AO33,IF(B32&gt;B34,B32+$AP33-1,B32+$AP33)),IF(AND(B34&gt;=$AM34,B34&lt;=$AN34),MIN(B34+$AO34,IF(B32&gt;B34,B32+$AP34-1,B32+$AP34)),IF(AND(B34&gt;=$AM35,B34&lt;=$AN35),MIN(B34+$AO34,IF(B32&gt;B34,B32+$AP34-1,B32+$AP34)),IF(AND(B34&gt;=$AM36,B34&lt;=$AN36),MIN(B34+$AO36,IF(B32&gt;B34,B32+$AP36-1,B32+$AP36)),IF(AND(B34&gt;=$AM37,B34&lt;=$AN37),MIN(B34+$AO37,IF(B32&gt;B34,B32+$AP37-1,B32+$AP37)),IF(AND(B34&gt;=$AM38,B34&lt;=$AN38),MIN(B34+$AO38,IF(B32&gt;B34,B32+$AP38-1,B32+$AP38)),IF(AND(B34&gt;=$AM39,B34&lt;=$AN39),MIN(B34+$AO39,IF(B32&gt;B34,B32+$AP39-1,B32+$AP39)),IF(AND(B34&gt;=$AM40,B34&lt;=$AN40),MIN(B34+$AO40,IF(B32&gt;B34,B32+$AP40-1,B32+$AP40)),IF(AND(B34&gt;=$AM41,B34&lt;=$AN41),MIN(B34+$AO41,IF(B32&gt;B34,B32+$AP41-1,B32+$AP41)))))))))))))&lt;1,IF(AND(B34&gt;=$AM31,B34&lt;=$AN31),MIN(B34+$AO31,IF(B32&gt;B34,B32+$AP31-1,B32+$AP31)),IF(AND(B34&gt;=$AM32,B34&lt;=$AN32),MIN(B34+$AO32,IF(B32&gt;B34,B32+$AP32-1,B32+$AP32)),IF(AND(B34&gt;=$AM33,B34&lt;=$AN33),MIN(B34+$AO33,IF(B32&gt;B34,B32+$AP33-1,B32+$AP33)),IF(AND(B34&gt;=$AM34,B34&lt;=$AN34),MIN(B34+$AO34,IF(B32&gt;B34,B32+$AP34-1,B32+$AP34)),IF(AND(B34&gt;=$AM35,B34&lt;=$AN35),MIN(B34+$AO34,IF(B32&gt;B34,B32+$AP34-1,B32+$AP34)),IF(AND(B34&gt;=$AM36,B34&lt;=$AN36),MIN(B34+$AO36,IF(B32&gt;B34,B32+$AP36-1,B32+$AP36)),IF(AND(B34&gt;=$AM37,B34&lt;=$AN37),MIN(B34+$AO37,IF(B32&gt;B34,B32+$AP37-1,B32+$AP37)),IF(AND(B34&gt;=$AM38,B34&lt;=$AN38),MIN(B34+$AO38,IF(B32&gt;B34,B32+$AP38-1,B32+$AP38)),IF(AND(B34&gt;=$AM39,B34&lt;=$AN39),MIN(B34+$AO39,IF(B32&gt;B34,B32+$AP39-1,B32+$AP39)),IF(AND(B34&gt;=$AM40,B34&lt;=$AN40),MIN(B34+$AO40,IF(B32&gt;B34,B32+$AP40-1,B32+$AP40)),IF(AND(B34&gt;=$AM41,B34&lt;=$AN41),MIN(B34+$AO41,IF(B32&gt;B34,B32+$AP41-1,B32+$AP41))))))))))))),IF(AND(B34&gt;=$AM31,B34&lt;=$AN31),MIN(B34+$AO31,IF(B32&gt;B34,B32+$AP31-1,B32+$AP31)),IF(AND(B34&gt;=$AM32,B34&lt;=$AN32),MIN(B34+$AO32,IF(B32&gt;B34,B32+$AP32-1,B32+$AP32)),IF(AND(B34&gt;=$AM33,B34&lt;=$AN33),MIN(B34+$AO33,IF(B32&gt;B34,B32+$AP33-1,B32+$AP33)),IF(AND(B34&gt;=$AM34,B34&lt;=$AN34),MIN(B34+$AO34,IF(B32&gt;B34,B32+$AP34-1,B32+$AP34)),IF(AND(B34&gt;=$AM35,B34&lt;=$AN35),MIN(B34+$AO34,IF(B32&gt;B34,B32+$AP34-1,B32+$AP34)),IF(AND(B34&gt;=$AM36,B34&lt;=$AN36),MIN(B34+$AO36,IF(B32&gt;B34,B32+$AP36-1,B32+$AP36)),IF(AND(B34&gt;=$AM37,B34&lt;=$AN37),MIN(B34+$AO37,IF(B32&gt;B34,B32+$AP37-1,B32+$AP37)),IF(AND(B34&gt;=$AM38,B34&lt;=$AN38),MIN(B34+$AO38,IF(B32&gt;B34,B32+$AP38-1,B32+$AP38)),IF(AND(B34&gt;=$AM39,B34&lt;=$AN39),MIN(B34+$AO39,IF(B32&gt;B34,B32+$AP39-1,B32+$AP39)),IF(AND(B34&gt;=$AM40,B34&lt;=$AN40),MIN(B34+$AO40,IF(B32&gt;B34,B32+$AP40-1,B32+$AP40)),IF(AND(B34&gt;=$AM41,B34&lt;=$AN41),MIN(B34+$AO41,IF(B32&gt;B34,B32+$AP41-1,B32+$AP41)))))))))))))-1)</f>
        <v>0.70833333333333337</v>
      </c>
      <c r="C36" s="75">
        <f>IF(IF(AND(C34&gt;=$AM31,C34&lt;=$AN31),MIN(C34+$AO31,IF(C32&gt;C34,C32+$AP31-1,C32+$AP31)),IF(AND(C34&gt;=$AM32,C34&lt;=$AN32),MIN(C34+$AO32,IF(C32&gt;C34,C32+$AP32-1,C32+$AP32)),IF(AND(C34&gt;=$AM33,C34&lt;=$AN33),MIN(C34+$AO33,IF(C32&gt;C34,C32+$AP33-1,C32+$AP33)),IF(AND(C34&gt;=$AM34,C34&lt;=$AN34),MIN(C34+$AO34,IF(C32&gt;C34,C32+$AP34-1,C32+$AP34)),IF(AND(C34&gt;=$AM35,C34&lt;=$AN35),MIN(C34+$AO34,IF(C32&gt;C34,C32+$AP34-1,C32+$AP34)),IF(AND(C34&gt;=$AM36,C34&lt;=$AN36),MIN(C34+$AO36,IF(C32&gt;C34,C32+$AP36-1,C32+$AP36)),IF(AND(C34&gt;=$AM37,C34&lt;=$AN37),MIN(C34+$AO37,IF(C32&gt;C34,C32+$AP37-1,C32+$AP37)),IF(AND(C34&gt;=$AM38,C34&lt;=$AN38),MIN(C34+$AO38,IF(C32&gt;C34,C32+$AP38-1,C32+$AP38)),IF(AND(C34&gt;=$AM39,C34&lt;=$AN39),MIN(C34+$AO39,IF(C32&gt;C34,C32+$AP39-1,C32+$AP39)),IF(AND(C34&gt;=$AM40,C34&lt;=$AN40),MIN(C34+$AO40,IF(C32&gt;C34,C32+$AP40-1,C32+$AP40)),IF(AND(C34&gt;=$AM41,C34&lt;=$AN41),MIN(C34+$AO41,IF(C32&gt;C34,C32+$AP41-1,C32+$AP41)))))))))))))&lt;1,IF(AND(C34&gt;=$AM31,C34&lt;=$AN31),MIN(C34+$AO31,IF(C32&gt;C34,C32+$AP31-1,C32+$AP31)),IF(AND(C34&gt;=$AM32,C34&lt;=$AN32),MIN(C34+$AO32,IF(C32&gt;C34,C32+$AP32-1,C32+$AP32)),IF(AND(C34&gt;=$AM33,C34&lt;=$AN33),MIN(C34+$AO33,IF(C32&gt;C34,C32+$AP33-1,C32+$AP33)),IF(AND(C34&gt;=$AM34,C34&lt;=$AN34),MIN(C34+$AO34,IF(C32&gt;C34,C32+$AP34-1,C32+$AP34)),IF(AND(C34&gt;=$AM35,C34&lt;=$AN35),MIN(C34+$AO34,IF(C32&gt;C34,C32+$AP34-1,C32+$AP34)),IF(AND(C34&gt;=$AM36,C34&lt;=$AN36),MIN(C34+$AO36,IF(C32&gt;C34,C32+$AP36-1,C32+$AP36)),IF(AND(C34&gt;=$AM37,C34&lt;=$AN37),MIN(C34+$AO37,IF(C32&gt;C34,C32+$AP37-1,C32+$AP37)),IF(AND(C34&gt;=$AM38,C34&lt;=$AN38),MIN(C34+$AO38,IF(C32&gt;C34,C32+$AP38-1,C32+$AP38)),IF(AND(C34&gt;=$AM39,C34&lt;=$AN39),MIN(C34+$AO39,IF(C32&gt;C34,C32+$AP39-1,C32+$AP39)),IF(AND(C34&gt;=$AM40,C34&lt;=$AN40),MIN(C34+$AO40,IF(C32&gt;C34,C32+$AP40-1,C32+$AP40)),IF(AND(C34&gt;=$AM41,C34&lt;=$AN41),MIN(C34+$AO41,IF(C32&gt;C34,C32+$AP41-1,C32+$AP41))))))))))))),IF(AND(C34&gt;=$AM31,C34&lt;=$AN31),MIN(C34+$AO31,IF(C32&gt;C34,C32+$AP31-1,C32+$AP31)),IF(AND(C34&gt;=$AM32,C34&lt;=$AN32),MIN(C34+$AO32,IF(C32&gt;C34,C32+$AP32-1,C32+$AP32)),IF(AND(C34&gt;=$AM33,C34&lt;=$AN33),MIN(C34+$AO33,IF(C32&gt;C34,C32+$AP33-1,C32+$AP33)),IF(AND(C34&gt;=$AM34,C34&lt;=$AN34),MIN(C34+$AO34,IF(C32&gt;C34,C32+$AP34-1,C32+$AP34)),IF(AND(C34&gt;=$AM35,C34&lt;=$AN35),MIN(C34+$AO34,IF(C32&gt;C34,C32+$AP34-1,C32+$AP34)),IF(AND(C34&gt;=$AM36,C34&lt;=$AN36),MIN(C34+$AO36,IF(C32&gt;C34,C32+$AP36-1,C32+$AP36)),IF(AND(C34&gt;=$AM37,C34&lt;=$AN37),MIN(C34+$AO37,IF(C32&gt;C34,C32+$AP37-1,C32+$AP37)),IF(AND(C34&gt;=$AM38,C34&lt;=$AN38),MIN(C34+$AO38,IF(C32&gt;C34,C32+$AP38-1,C32+$AP38)),IF(AND(C34&gt;=$AM39,C34&lt;=$AN39),MIN(C34+$AO39,IF(C32&gt;C34,C32+$AP39-1,C32+$AP39)),IF(AND(C34&gt;=$AM40,C34&lt;=$AN40),MIN(C34+$AO40,IF(C32&gt;C34,C32+$AP40-1,C32+$AP40)),IF(AND(C34&gt;=$AM41,C34&lt;=$AN41),MIN(C34+$AO41,IF(C32&gt;C34,C32+$AP41-1,C32+$AP41)))))))))))))-1)</f>
        <v>0.70833333333333337</v>
      </c>
      <c r="D36" s="75">
        <f>IF(IF(AND(D34&gt;=$AM31,D34&lt;=$AN31),MIN(D34+$AO31,IF(D32&gt;D34,D32+$AP31-1,D32+$AP31)),IF(AND(D34&gt;=$AM32,D34&lt;=$AN32),MIN(D34+$AO32,IF(D32&gt;D34,D32+$AP32-1,D32+$AP32)),IF(AND(D34&gt;=$AM33,D34&lt;=$AN33),MIN(D34+$AO33,IF(D32&gt;D34,D32+$AP33-1,D32+$AP33)),IF(AND(D34&gt;=$AM34,D34&lt;=$AN34),MIN(D34+$AO34,IF(D32&gt;D34,D32+$AP34-1,D32+$AP34)),IF(AND(D34&gt;=$AM35,D34&lt;=$AN35),MIN(D34+$AO34,IF(D32&gt;D34,D32+$AP34-1,D32+$AP34)),IF(AND(D34&gt;=$AM36,D34&lt;=$AN36),MIN(D34+$AO36,IF(D32&gt;D34,D32+$AP36-1,D32+$AP36)),IF(AND(D34&gt;=$AM37,D34&lt;=$AN37),MIN(D34+$AO37,IF(D32&gt;D34,D32+$AP37-1,D32+$AP37)),IF(AND(D34&gt;=$AM38,D34&lt;=$AN38),MIN(D34+$AO38,IF(D32&gt;D34,D32+$AP38-1,D32+$AP38)),IF(AND(D34&gt;=$AM39,D34&lt;=$AN39),MIN(D34+$AO39,IF(D32&gt;D34,D32+$AP39-1,D32+$AP39)),IF(AND(D34&gt;=$AM40,D34&lt;=$AN40),MIN(D34+$AO40,IF(D32&gt;D34,D32+$AP40-1,D32+$AP40)),IF(AND(D34&gt;=$AM41,D34&lt;=$AN41),MIN(D34+$AO41,IF(D32&gt;D34,D32+$AP41-1,D32+$AP41)))))))))))))&lt;1,IF(AND(D34&gt;=$AM31,D34&lt;=$AN31),MIN(D34+$AO31,IF(D32&gt;D34,D32+$AP31-1,D32+$AP31)),IF(AND(D34&gt;=$AM32,D34&lt;=$AN32),MIN(D34+$AO32,IF(D32&gt;D34,D32+$AP32-1,D32+$AP32)),IF(AND(D34&gt;=$AM33,D34&lt;=$AN33),MIN(D34+$AO33,IF(D32&gt;D34,D32+$AP33-1,D32+$AP33)),IF(AND(D34&gt;=$AM34,D34&lt;=$AN34),MIN(D34+$AO34,IF(D32&gt;D34,D32+$AP34-1,D32+$AP34)),IF(AND(D34&gt;=$AM35,D34&lt;=$AN35),MIN(D34+$AO34,IF(D32&gt;D34,D32+$AP34-1,D32+$AP34)),IF(AND(D34&gt;=$AM36,D34&lt;=$AN36),MIN(D34+$AO36,IF(D32&gt;D34,D32+$AP36-1,D32+$AP36)),IF(AND(D34&gt;=$AM37,D34&lt;=$AN37),MIN(D34+$AO37,IF(D32&gt;D34,D32+$AP37-1,D32+$AP37)),IF(AND(D34&gt;=$AM38,D34&lt;=$AN38),MIN(D34+$AO38,IF(D32&gt;D34,D32+$AP38-1,D32+$AP38)),IF(AND(D34&gt;=$AM39,D34&lt;=$AN39),MIN(D34+$AO39,IF(D32&gt;D34,D32+$AP39-1,D32+$AP39)),IF(AND(D34&gt;=$AM40,D34&lt;=$AN40),MIN(D34+$AO40,IF(D32&gt;D34,D32+$AP40-1,D32+$AP40)),IF(AND(D34&gt;=$AM41,D34&lt;=$AN41),MIN(D34+$AO41,IF(D32&gt;D34,D32+$AP41-1,D32+$AP41))))))))))))),IF(AND(D34&gt;=$AM31,D34&lt;=$AN31),MIN(D34+$AO31,IF(D32&gt;D34,D32+$AP31-1,D32+$AP31)),IF(AND(D34&gt;=$AM32,D34&lt;=$AN32),MIN(D34+$AO32,IF(D32&gt;D34,D32+$AP32-1,D32+$AP32)),IF(AND(D34&gt;=$AM33,D34&lt;=$AN33),MIN(D34+$AO33,IF(D32&gt;D34,D32+$AP33-1,D32+$AP33)),IF(AND(D34&gt;=$AM34,D34&lt;=$AN34),MIN(D34+$AO34,IF(D32&gt;D34,D32+$AP34-1,D32+$AP34)),IF(AND(D34&gt;=$AM35,D34&lt;=$AN35),MIN(D34+$AO34,IF(D32&gt;D34,D32+$AP34-1,D32+$AP34)),IF(AND(D34&gt;=$AM36,D34&lt;=$AN36),MIN(D34+$AO36,IF(D32&gt;D34,D32+$AP36-1,D32+$AP36)),IF(AND(D34&gt;=$AM37,D34&lt;=$AN37),MIN(D34+$AO37,IF(D32&gt;D34,D32+$AP37-1,D32+$AP37)),IF(AND(D34&gt;=$AM38,D34&lt;=$AN38),MIN(D34+$AO38,IF(D32&gt;D34,D32+$AP38-1,D32+$AP38)),IF(AND(D34&gt;=$AM39,D34&lt;=$AN39),MIN(D34+$AO39,IF(D32&gt;D34,D32+$AP39-1,D32+$AP39)),IF(AND(D34&gt;=$AM40,D34&lt;=$AN40),MIN(D34+$AO40,IF(D32&gt;D34,D32+$AP40-1,D32+$AP40)),IF(AND(D34&gt;=$AM41,D34&lt;=$AN41),MIN(D34+$AO41,IF(D32&gt;D34,D32+$AP41-1,D32+$AP41)))))))))))))-1)</f>
        <v>0.70833333333333337</v>
      </c>
      <c r="E36" s="75">
        <f>IF(IF(AND(E34&gt;=$AM31,E34&lt;=$AN31),MIN(E34+$AO31,IF(E32&gt;E34,E32+$AP31-1,E32+$AP31)),IF(AND(E34&gt;=$AM32,E34&lt;=$AN32),MIN(E34+$AO32,IF(E32&gt;E34,E32+$AP32-1,E32+$AP32)),IF(AND(E34&gt;=$AM33,E34&lt;=$AN33),MIN(E34+$AO33,IF(E32&gt;E34,E32+$AP33-1,E32+$AP33)),IF(AND(E34&gt;=$AM34,E34&lt;=$AN34),MIN(E34+$AO34,IF(E32&gt;E34,E32+$AP34-1,E32+$AP34)),IF(AND(E34&gt;=$AM35,E34&lt;=$AN35),MIN(E34+$AO34,IF(E32&gt;E34,E32+$AP34-1,E32+$AP34)),IF(AND(E34&gt;=$AM36,E34&lt;=$AN36),MIN(E34+$AO36,IF(E32&gt;E34,E32+$AP36-1,E32+$AP36)),IF(AND(E34&gt;=$AM37,E34&lt;=$AN37),MIN(E34+$AO37,IF(E32&gt;E34,E32+$AP37-1,E32+$AP37)),IF(AND(E34&gt;=$AM38,E34&lt;=$AN38),MIN(E34+$AO38,IF(E32&gt;E34,E32+$AP38-1,E32+$AP38)),IF(AND(E34&gt;=$AM39,E34&lt;=$AN39),MIN(E34+$AO39,IF(E32&gt;E34,E32+$AP39-1,E32+$AP39)),IF(AND(E34&gt;=$AM40,E34&lt;=$AN40),MIN(E34+$AO40,IF(E32&gt;E34,E32+$AP40-1,E32+$AP40)),IF(AND(E34&gt;=$AM41,E34&lt;=$AN41),MIN(E34+$AO41,IF(E32&gt;E34,E32+$AP41-1,E32+$AP41)))))))))))))&lt;1,IF(AND(E34&gt;=$AM31,E34&lt;=$AN31),MIN(E34+$AO31,IF(E32&gt;E34,E32+$AP31-1,E32+$AP31)),IF(AND(E34&gt;=$AM32,E34&lt;=$AN32),MIN(E34+$AO32,IF(E32&gt;E34,E32+$AP32-1,E32+$AP32)),IF(AND(E34&gt;=$AM33,E34&lt;=$AN33),MIN(E34+$AO33,IF(E32&gt;E34,E32+$AP33-1,E32+$AP33)),IF(AND(E34&gt;=$AM34,E34&lt;=$AN34),MIN(E34+$AO34,IF(E32&gt;E34,E32+$AP34-1,E32+$AP34)),IF(AND(E34&gt;=$AM35,E34&lt;=$AN35),MIN(E34+$AO34,IF(E32&gt;E34,E32+$AP34-1,E32+$AP34)),IF(AND(E34&gt;=$AM36,E34&lt;=$AN36),MIN(E34+$AO36,IF(E32&gt;E34,E32+$AP36-1,E32+$AP36)),IF(AND(E34&gt;=$AM37,E34&lt;=$AN37),MIN(E34+$AO37,IF(E32&gt;E34,E32+$AP37-1,E32+$AP37)),IF(AND(E34&gt;=$AM38,E34&lt;=$AN38),MIN(E34+$AO38,IF(E32&gt;E34,E32+$AP38-1,E32+$AP38)),IF(AND(E34&gt;=$AM39,E34&lt;=$AN39),MIN(E34+$AO39,IF(E32&gt;E34,E32+$AP39-1,E32+$AP39)),IF(AND(E34&gt;=$AM40,E34&lt;=$AN40),MIN(E34+$AO40,IF(E32&gt;E34,E32+$AP40-1,E32+$AP40)),IF(AND(E34&gt;=$AM41,E34&lt;=$AN41),MIN(E34+$AO41,IF(E32&gt;E34,E32+$AP41-1,E32+$AP41))))))))))))),IF(AND(E34&gt;=$AM31,E34&lt;=$AN31),MIN(E34+$AO31,IF(E32&gt;E34,E32+$AP31-1,E32+$AP31)),IF(AND(E34&gt;=$AM32,E34&lt;=$AN32),MIN(E34+$AO32,IF(E32&gt;E34,E32+$AP32-1,E32+$AP32)),IF(AND(E34&gt;=$AM33,E34&lt;=$AN33),MIN(E34+$AO33,IF(E32&gt;E34,E32+$AP33-1,E32+$AP33)),IF(AND(E34&gt;=$AM34,E34&lt;=$AN34),MIN(E34+$AO34,IF(E32&gt;E34,E32+$AP34-1,E32+$AP34)),IF(AND(E34&gt;=$AM35,E34&lt;=$AN35),MIN(E34+$AO34,IF(E32&gt;E34,E32+$AP34-1,E32+$AP34)),IF(AND(E34&gt;=$AM36,E34&lt;=$AN36),MIN(E34+$AO36,IF(E32&gt;E34,E32+$AP36-1,E32+$AP36)),IF(AND(E34&gt;=$AM37,E34&lt;=$AN37),MIN(E34+$AO37,IF(E32&gt;E34,E32+$AP37-1,E32+$AP37)),IF(AND(E34&gt;=$AM38,E34&lt;=$AN38),MIN(E34+$AO38,IF(E32&gt;E34,E32+$AP38-1,E32+$AP38)),IF(AND(E34&gt;=$AM39,E34&lt;=$AN39),MIN(E34+$AO39,IF(E32&gt;E34,E32+$AP39-1,E32+$AP39)),IF(AND(E34&gt;=$AM40,E34&lt;=$AN40),MIN(E34+$AO40,IF(E32&gt;E34,E32+$AP40-1,E32+$AP40)),IF(AND(E34&gt;=$AM41,E34&lt;=$AN41),MIN(E34+$AO41,IF(E32&gt;E34,E32+$AP41-1,E32+$AP41)))))))))))))-1)</f>
        <v>0.70833333333333337</v>
      </c>
      <c r="F36" s="162"/>
      <c r="H36" s="75">
        <f>IF(IF(AND(H34&gt;=$AM31,H34&lt;=$AN31),MIN(H34+$AR31,IF(H32&gt;H34,H32+$AP31-1,H32+$AP31)),IF(AND(H34&gt;=$AM32,H34&lt;=$AN32),MIN(H34+$AR32,IF(H32&gt;H34,H32+$AP32-1,H32+$AP32)),IF(AND(H34&gt;=$AM33,H34&lt;=$AN33),MIN(H34+$AR33,IF(H32&gt;H34,H32+$AP33-1,H32+$AP33)),IF(AND(H34&gt;=$AM34,H34&lt;=$AN34),MIN(H34+$AR34,IF(H32&gt;H34,H32+$AP34-1,H32+$AP34)),IF(AND(H34&gt;=$AM35,H34&lt;=$AN35),MIN(H34+$AR34,IF(H32&gt;H34,H32+$AP34-1,H32+$AP34)),IF(AND(H34&gt;=$AM36,H34&lt;=$AN36),MIN(H34+$AR36,IF(H32&gt;H34,H32+$AP36-1,H32+$AP36)),IF(AND(H34&gt;=$AM37,H34&lt;=$AN37),MIN(H34+$AR37,IF(H32&gt;H34,H32+$AP37-1,H32+$AP37)),IF(AND(H34&gt;=$AM38,H34&lt;=$AN38),MIN(H34+$AR38,IF(H32&gt;H34,H32+$AP38-1,H32+$AP38)),IF(AND(H34&gt;=$AM39,H34&lt;=$AN39),MIN(H34+$AR39,IF(H32&gt;H34,H32+$AP39-1,H32+$AP39)),IF(AND(H34&gt;=$AM40,H34&lt;=$AN40),MIN(H34+$AR40,IF(H32&gt;H34,H32+$AP40-1,H32+$AP40)),IF(AND(H34&gt;=$AM41,H34&lt;=$AN41),MIN(H34+$AR41,IF(H32&gt;H34,H32+$AP41-1,H32+$AP41)))))))))))))&lt;1,IF(AND(H34&gt;=$AM31,H34&lt;=$AN31),MIN(H34+$AR31,IF(H32&gt;H34,H32+$AP31-1,H32+$AP31)),IF(AND(H34&gt;=$AM32,H34&lt;=$AN32),MIN(H34+$AR32,IF(H32&gt;H34,H32+$AP32-1,H32+$AP32)),IF(AND(H34&gt;=$AM33,H34&lt;=$AN33),MIN(H34+$AR33,IF(H32&gt;H34,H32+$AP33-1,H32+$AP33)),IF(AND(H34&gt;=$AM34,H34&lt;=$AN34),MIN(H34+$AR34,IF(H32&gt;H34,H32+$AP34-1,H32+$AP34)),IF(AND(H34&gt;=$AM35,H34&lt;=$AN35),MIN(H34+$AR34,IF(H32&gt;H34,H32+$AP34-1,H32+$AP34)),IF(AND(H34&gt;=$AM36,H34&lt;=$AN36),MIN(H34+$AR36,IF(H32&gt;H34,H32+$AP36-1,H32+$AP36)),IF(AND(H34&gt;=$AM37,H34&lt;=$AN37),MIN(H34+$AR37,IF(H32&gt;H34,H32+$AP37-1,H32+$AP37)),IF(AND(H34&gt;=$AM38,H34&lt;=$AN38),MIN(H34+$AR38,IF(H32&gt;H34,H32+$AP38-1,H32+$AP38)),IF(AND(H34&gt;=$AM39,H34&lt;=$AN39),MIN(H34+$AR39,IF(H32&gt;H34,H32+$AP39-1,H32+$AP39)),IF(AND(H34&gt;=$AM40,H34&lt;=$AN40),MIN(H34+$AR40,IF(H32&gt;H34,H32+$AP40-1,H32+$AP40)),IF(AND(H34&gt;=$AM41,H34&lt;=$AN41),MIN(H34+$AR41,IF(H32&gt;H34,H32+$AP41-1,H32+$AP41))))))))))))),IF(AND(H34&gt;=$AM31,H34&lt;=$AN31),MIN(H34+$AR31,IF(H32&gt;H34,H32+$AP31-1,H32+$AP31)),IF(AND(H34&gt;=$AM32,H34&lt;=$AN32),MIN(H34+$AR32,IF(H32&gt;H34,H32+$AP32-1,H32+$AP32)),IF(AND(H34&gt;=$AM33,H34&lt;=$AN33),MIN(H34+$AR33,IF(H32&gt;H34,H32+$AP33-1,H32+$AP33)),IF(AND(H34&gt;=$AM34,H34&lt;=$AN34),MIN(H34+$AR34,IF(H32&gt;H34,H32+$AP34-1,H32+$AP34)),IF(AND(H34&gt;=$AM35,H34&lt;=$AN35),MIN(H34+$AR34,IF(H32&gt;H34,H32+$AP34-1,H32+$AP34)),IF(AND(H34&gt;=$AM36,H34&lt;=$AN36),MIN(H34+$AR36,IF(H32&gt;H34,H32+$AP36-1,H32+$AP36)),IF(AND(H34&gt;=$AM37,H34&lt;=$AN37),MIN(H34+$AR37,IF(H32&gt;H34,H32+$AP37-1,H32+$AP37)),IF(AND(H34&gt;=$AM38,H34&lt;=$AN38),MIN(H34+$AR38,IF(H32&gt;H34,H32+$AP38-1,H32+$AP38)),IF(AND(H34&gt;=$AM39,H34&lt;=$AN39),MIN(H34+$AR39,IF(H32&gt;H34,H32+$AP39-1,H32+$AP39)),IF(AND(H34&gt;=$AM40,H34&lt;=$AN40),MIN(H34+$AR40,IF(H32&gt;H34,H32+$AP40-1,H32+$AP40)),IF(AND(H34&gt;=$AM41,H34&lt;=$AN41),MIN(H34+$AR41,IF(H32&gt;H34,H32+$AP41-1,H32+$AP41)))))))))))))-1)</f>
        <v>0.16666666666666652</v>
      </c>
      <c r="I36" s="75">
        <f>IF(IF(AND(I34&gt;=$AM31,I34&lt;=$AN31),MIN(I34+$AR31,IF(I32&gt;I34,I32+$AP31-1,I32+$AP31)),IF(AND(I34&gt;=$AM32,I34&lt;=$AN32),MIN(I34+$AR32,IF(I32&gt;I34,I32+$AP32-1,I32+$AP32)),IF(AND(I34&gt;=$AM33,I34&lt;=$AN33),MIN(I34+$AR33,IF(I32&gt;I34,I32+$AP33-1,I32+$AP33)),IF(AND(I34&gt;=$AM34,I34&lt;=$AN34),MIN(I34+$AR34,IF(I32&gt;I34,I32+$AP34-1,I32+$AP34)),IF(AND(I34&gt;=$AM35,I34&lt;=$AN35),MIN(I34+$AR34,IF(I32&gt;I34,I32+$AP34-1,I32+$AP34)),IF(AND(I34&gt;=$AM36,I34&lt;=$AN36),MIN(I34+$AR36,IF(I32&gt;I34,I32+$AP36-1,I32+$AP36)),IF(AND(I34&gt;=$AM37,I34&lt;=$AN37),MIN(I34+$AR37,IF(I32&gt;I34,I32+$AP37-1,I32+$AP37)),IF(AND(I34&gt;=$AM38,I34&lt;=$AN38),MIN(I34+$AR38,IF(I32&gt;I34,I32+$AP38-1,I32+$AP38)),IF(AND(I34&gt;=$AM39,I34&lt;=$AN39),MIN(I34+$AR39,IF(I32&gt;I34,I32+$AP39-1,I32+$AP39)),IF(AND(I34&gt;=$AM40,I34&lt;=$AN40),MIN(I34+$AR40,IF(I32&gt;I34,I32+$AP40-1,I32+$AP40)),IF(AND(I34&gt;=$AM41,I34&lt;=$AN41),MIN(I34+$AR41,IF(I32&gt;I34,I32+$AP41-1,I32+$AP41)))))))))))))&lt;1,IF(AND(I34&gt;=$AM31,I34&lt;=$AN31),MIN(I34+$AR31,IF(I32&gt;I34,I32+$AP31-1,I32+$AP31)),IF(AND(I34&gt;=$AM32,I34&lt;=$AN32),MIN(I34+$AR32,IF(I32&gt;I34,I32+$AP32-1,I32+$AP32)),IF(AND(I34&gt;=$AM33,I34&lt;=$AN33),MIN(I34+$AR33,IF(I32&gt;I34,I32+$AP33-1,I32+$AP33)),IF(AND(I34&gt;=$AM34,I34&lt;=$AN34),MIN(I34+$AR34,IF(I32&gt;I34,I32+$AP34-1,I32+$AP34)),IF(AND(I34&gt;=$AM35,I34&lt;=$AN35),MIN(I34+$AR34,IF(I32&gt;I34,I32+$AP34-1,I32+$AP34)),IF(AND(I34&gt;=$AM36,I34&lt;=$AN36),MIN(I34+$AR36,IF(I32&gt;I34,I32+$AP36-1,I32+$AP36)),IF(AND(I34&gt;=$AM37,I34&lt;=$AN37),MIN(I34+$AR37,IF(I32&gt;I34,I32+$AP37-1,I32+$AP37)),IF(AND(I34&gt;=$AM38,I34&lt;=$AN38),MIN(I34+$AR38,IF(I32&gt;I34,I32+$AP38-1,I32+$AP38)),IF(AND(I34&gt;=$AM39,I34&lt;=$AN39),MIN(I34+$AR39,IF(I32&gt;I34,I32+$AP39-1,I32+$AP39)),IF(AND(I34&gt;=$AM40,I34&lt;=$AN40),MIN(I34+$AR40,IF(I32&gt;I34,I32+$AP40-1,I32+$AP40)),IF(AND(I34&gt;=$AM41,I34&lt;=$AN41),MIN(I34+$AR41,IF(I32&gt;I34,I32+$AP41-1,I32+$AP41))))))))))))),IF(AND(I34&gt;=$AM31,I34&lt;=$AN31),MIN(I34+$AR31,IF(I32&gt;I34,I32+$AP31-1,I32+$AP31)),IF(AND(I34&gt;=$AM32,I34&lt;=$AN32),MIN(I34+$AR32,IF(I32&gt;I34,I32+$AP32-1,I32+$AP32)),IF(AND(I34&gt;=$AM33,I34&lt;=$AN33),MIN(I34+$AR33,IF(I32&gt;I34,I32+$AP33-1,I32+$AP33)),IF(AND(I34&gt;=$AM34,I34&lt;=$AN34),MIN(I34+$AR34,IF(I32&gt;I34,I32+$AP34-1,I32+$AP34)),IF(AND(I34&gt;=$AM35,I34&lt;=$AN35),MIN(I34+$AR34,IF(I32&gt;I34,I32+$AP34-1,I32+$AP34)),IF(AND(I34&gt;=$AM36,I34&lt;=$AN36),MIN(I34+$AR36,IF(I32&gt;I34,I32+$AP36-1,I32+$AP36)),IF(AND(I34&gt;=$AM37,I34&lt;=$AN37),MIN(I34+$AR37,IF(I32&gt;I34,I32+$AP37-1,I32+$AP37)),IF(AND(I34&gt;=$AM38,I34&lt;=$AN38),MIN(I34+$AR38,IF(I32&gt;I34,I32+$AP38-1,I32+$AP38)),IF(AND(I34&gt;=$AM39,I34&lt;=$AN39),MIN(I34+$AR39,IF(I32&gt;I34,I32+$AP39-1,I32+$AP39)),IF(AND(I34&gt;=$AM40,I34&lt;=$AN40),MIN(I34+$AR40,IF(I32&gt;I34,I32+$AP40-1,I32+$AP40)),IF(AND(I34&gt;=$AM41,I34&lt;=$AN41),MIN(I34+$AR41,IF(I32&gt;I34,I32+$AP41-1,I32+$AP41)))))))))))))-1)</f>
        <v>0.16666666666666652</v>
      </c>
      <c r="J36" s="75">
        <f>IF(IF(AND(J34&gt;=$AM31,J34&lt;=$AN31),MIN(J34+$AR31,IF(J32&gt;J34,J32+$AP31-1,J32+$AP31)),IF(AND(J34&gt;=$AM32,J34&lt;=$AN32),MIN(J34+$AR32,IF(J32&gt;J34,J32+$AP32-1,J32+$AP32)),IF(AND(J34&gt;=$AM33,J34&lt;=$AN33),MIN(J34+$AR33,IF(J32&gt;J34,J32+$AP33-1,J32+$AP33)),IF(AND(J34&gt;=$AM34,J34&lt;=$AN34),MIN(J34+$AR34,IF(J32&gt;J34,J32+$AP34-1,J32+$AP34)),IF(AND(J34&gt;=$AM35,J34&lt;=$AN35),MIN(J34+$AR34,IF(J32&gt;J34,J32+$AP34-1,J32+$AP34)),IF(AND(J34&gt;=$AM36,J34&lt;=$AN36),MIN(J34+$AR36,IF(J32&gt;J34,J32+$AP36-1,J32+$AP36)),IF(AND(J34&gt;=$AM37,J34&lt;=$AN37),MIN(J34+$AR37,IF(J32&gt;J34,J32+$AP37-1,J32+$AP37)),IF(AND(J34&gt;=$AM38,J34&lt;=$AN38),MIN(J34+$AR38,IF(J32&gt;J34,J32+$AP38-1,J32+$AP38)),IF(AND(J34&gt;=$AM39,J34&lt;=$AN39),MIN(J34+$AR39,IF(J32&gt;J34,J32+$AP39-1,J32+$AP39)),IF(AND(J34&gt;=$AM40,J34&lt;=$AN40),MIN(J34+$AR40,IF(J32&gt;J34,J32+$AP40-1,J32+$AP40)),IF(AND(J34&gt;=$AM41,J34&lt;=$AN41),MIN(J34+$AR41,IF(J32&gt;J34,J32+$AP41-1,J32+$AP41)))))))))))))&lt;1,IF(AND(J34&gt;=$AM31,J34&lt;=$AN31),MIN(J34+$AR31,IF(J32&gt;J34,J32+$AP31-1,J32+$AP31)),IF(AND(J34&gt;=$AM32,J34&lt;=$AN32),MIN(J34+$AR32,IF(J32&gt;J34,J32+$AP32-1,J32+$AP32)),IF(AND(J34&gt;=$AM33,J34&lt;=$AN33),MIN(J34+$AR33,IF(J32&gt;J34,J32+$AP33-1,J32+$AP33)),IF(AND(J34&gt;=$AM34,J34&lt;=$AN34),MIN(J34+$AR34,IF(J32&gt;J34,J32+$AP34-1,J32+$AP34)),IF(AND(J34&gt;=$AM35,J34&lt;=$AN35),MIN(J34+$AR34,IF(J32&gt;J34,J32+$AP34-1,J32+$AP34)),IF(AND(J34&gt;=$AM36,J34&lt;=$AN36),MIN(J34+$AR36,IF(J32&gt;J34,J32+$AP36-1,J32+$AP36)),IF(AND(J34&gt;=$AM37,J34&lt;=$AN37),MIN(J34+$AR37,IF(J32&gt;J34,J32+$AP37-1,J32+$AP37)),IF(AND(J34&gt;=$AM38,J34&lt;=$AN38),MIN(J34+$AR38,IF(J32&gt;J34,J32+$AP38-1,J32+$AP38)),IF(AND(J34&gt;=$AM39,J34&lt;=$AN39),MIN(J34+$AR39,IF(J32&gt;J34,J32+$AP39-1,J32+$AP39)),IF(AND(J34&gt;=$AM40,J34&lt;=$AN40),MIN(J34+$AR40,IF(J32&gt;J34,J32+$AP40-1,J32+$AP40)),IF(AND(J34&gt;=$AM41,J34&lt;=$AN41),MIN(J34+$AR41,IF(J32&gt;J34,J32+$AP41-1,J32+$AP41))))))))))))),IF(AND(J34&gt;=$AM31,J34&lt;=$AN31),MIN(J34+$AR31,IF(J32&gt;J34,J32+$AP31-1,J32+$AP31)),IF(AND(J34&gt;=$AM32,J34&lt;=$AN32),MIN(J34+$AR32,IF(J32&gt;J34,J32+$AP32-1,J32+$AP32)),IF(AND(J34&gt;=$AM33,J34&lt;=$AN33),MIN(J34+$AR33,IF(J32&gt;J34,J32+$AP33-1,J32+$AP33)),IF(AND(J34&gt;=$AM34,J34&lt;=$AN34),MIN(J34+$AR34,IF(J32&gt;J34,J32+$AP34-1,J32+$AP34)),IF(AND(J34&gt;=$AM35,J34&lt;=$AN35),MIN(J34+$AR34,IF(J32&gt;J34,J32+$AP34-1,J32+$AP34)),IF(AND(J34&gt;=$AM36,J34&lt;=$AN36),MIN(J34+$AR36,IF(J32&gt;J34,J32+$AP36-1,J32+$AP36)),IF(AND(J34&gt;=$AM37,J34&lt;=$AN37),MIN(J34+$AR37,IF(J32&gt;J34,J32+$AP37-1,J32+$AP37)),IF(AND(J34&gt;=$AM38,J34&lt;=$AN38),MIN(J34+$AR38,IF(J32&gt;J34,J32+$AP38-1,J32+$AP38)),IF(AND(J34&gt;=$AM39,J34&lt;=$AN39),MIN(J34+$AR39,IF(J32&gt;J34,J32+$AP39-1,J32+$AP39)),IF(AND(J34&gt;=$AM40,J34&lt;=$AN40),MIN(J34+$AR40,IF(J32&gt;J34,J32+$AP40-1,J32+$AP40)),IF(AND(J34&gt;=$AM41,J34&lt;=$AN41),MIN(J34+$AR41,IF(J32&gt;J34,J32+$AP41-1,J32+$AP41)))))))))))))-1)</f>
        <v>0.16666666666666652</v>
      </c>
      <c r="K36" s="75">
        <f>IF(IF(AND(K34&gt;=$AM31,K34&lt;=$AN31),MIN(K34+$AR31,IF(K32&gt;K34,K32+$AP31-1,K32+$AP31)),IF(AND(K34&gt;=$AM32,K34&lt;=$AN32),MIN(K34+$AR32,IF(K32&gt;K34,K32+$AP32-1,K32+$AP32)),IF(AND(K34&gt;=$AM33,K34&lt;=$AN33),MIN(K34+$AR33,IF(K32&gt;K34,K32+$AP33-1,K32+$AP33)),IF(AND(K34&gt;=$AM34,K34&lt;=$AN34),MIN(K34+$AR34,IF(K32&gt;K34,K32+$AP34-1,K32+$AP34)),IF(AND(K34&gt;=$AM35,K34&lt;=$AN35),MIN(K34+$AR34,IF(K32&gt;K34,K32+$AP34-1,K32+$AP34)),IF(AND(K34&gt;=$AM36,K34&lt;=$AN36),MIN(K34+$AR36,IF(K32&gt;K34,K32+$AP36-1,K32+$AP36)),IF(AND(K34&gt;=$AM37,K34&lt;=$AN37),MIN(K34+$AR37,IF(K32&gt;K34,K32+$AP37-1,K32+$AP37)),IF(AND(K34&gt;=$AM38,K34&lt;=$AN38),MIN(K34+$AR38,IF(K32&gt;K34,K32+$AP38-1,K32+$AP38)),IF(AND(K34&gt;=$AM39,K34&lt;=$AN39),MIN(K34+$AR39,IF(K32&gt;K34,K32+$AP39-1,K32+$AP39)),IF(AND(K34&gt;=$AM40,K34&lt;=$AN40),MIN(K34+$AR40,IF(K32&gt;K34,K32+$AP40-1,K32+$AP40)),IF(AND(K34&gt;=$AM41,K34&lt;=$AN41),MIN(K34+$AR41,IF(K32&gt;K34,K32+$AP41-1,K32+$AP41)))))))))))))&lt;1,IF(AND(K34&gt;=$AM31,K34&lt;=$AN31),MIN(K34+$AR31,IF(K32&gt;K34,K32+$AP31-1,K32+$AP31)),IF(AND(K34&gt;=$AM32,K34&lt;=$AN32),MIN(K34+$AR32,IF(K32&gt;K34,K32+$AP32-1,K32+$AP32)),IF(AND(K34&gt;=$AM33,K34&lt;=$AN33),MIN(K34+$AR33,IF(K32&gt;K34,K32+$AP33-1,K32+$AP33)),IF(AND(K34&gt;=$AM34,K34&lt;=$AN34),MIN(K34+$AR34,IF(K32&gt;K34,K32+$AP34-1,K32+$AP34)),IF(AND(K34&gt;=$AM35,K34&lt;=$AN35),MIN(K34+$AR34,IF(K32&gt;K34,K32+$AP34-1,K32+$AP34)),IF(AND(K34&gt;=$AM36,K34&lt;=$AN36),MIN(K34+$AR36,IF(K32&gt;K34,K32+$AP36-1,K32+$AP36)),IF(AND(K34&gt;=$AM37,K34&lt;=$AN37),MIN(K34+$AR37,IF(K32&gt;K34,K32+$AP37-1,K32+$AP37)),IF(AND(K34&gt;=$AM38,K34&lt;=$AN38),MIN(K34+$AR38,IF(K32&gt;K34,K32+$AP38-1,K32+$AP38)),IF(AND(K34&gt;=$AM39,K34&lt;=$AN39),MIN(K34+$AR39,IF(K32&gt;K34,K32+$AP39-1,K32+$AP39)),IF(AND(K34&gt;=$AM40,K34&lt;=$AN40),MIN(K34+$AR40,IF(K32&gt;K34,K32+$AP40-1,K32+$AP40)),IF(AND(K34&gt;=$AM41,K34&lt;=$AN41),MIN(K34+$AR41,IF(K32&gt;K34,K32+$AP41-1,K32+$AP41))))))))))))),IF(AND(K34&gt;=$AM31,K34&lt;=$AN31),MIN(K34+$AR31,IF(K32&gt;K34,K32+$AP31-1,K32+$AP31)),IF(AND(K34&gt;=$AM32,K34&lt;=$AN32),MIN(K34+$AR32,IF(K32&gt;K34,K32+$AP32-1,K32+$AP32)),IF(AND(K34&gt;=$AM33,K34&lt;=$AN33),MIN(K34+$AR33,IF(K32&gt;K34,K32+$AP33-1,K32+$AP33)),IF(AND(K34&gt;=$AM34,K34&lt;=$AN34),MIN(K34+$AR34,IF(K32&gt;K34,K32+$AP34-1,K32+$AP34)),IF(AND(K34&gt;=$AM35,K34&lt;=$AN35),MIN(K34+$AR34,IF(K32&gt;K34,K32+$AP34-1,K32+$AP34)),IF(AND(K34&gt;=$AM36,K34&lt;=$AN36),MIN(K34+$AR36,IF(K32&gt;K34,K32+$AP36-1,K32+$AP36)),IF(AND(K34&gt;=$AM37,K34&lt;=$AN37),MIN(K34+$AR37,IF(K32&gt;K34,K32+$AP37-1,K32+$AP37)),IF(AND(K34&gt;=$AM38,K34&lt;=$AN38),MIN(K34+$AR38,IF(K32&gt;K34,K32+$AP38-1,K32+$AP38)),IF(AND(K34&gt;=$AM39,K34&lt;=$AN39),MIN(K34+$AR39,IF(K32&gt;K34,K32+$AP39-1,K32+$AP39)),IF(AND(K34&gt;=$AM40,K34&lt;=$AN40),MIN(K34+$AR40,IF(K32&gt;K34,K32+$AP40-1,K32+$AP40)),IF(AND(K34&gt;=$AM41,K34&lt;=$AN41),MIN(K34+$AR41,IF(K32&gt;K34,K32+$AP41-1,K32+$AP41)))))))))))))-1)</f>
        <v>0.16666666666666652</v>
      </c>
      <c r="L36" s="75">
        <f>IF(IF(AND(L34&gt;=$AM31,L34&lt;=$AN31),MIN(L34+$AR31,IF(L32&gt;L34,L32+$AP31-1,L32+$AP31)),IF(AND(L34&gt;=$AM32,L34&lt;=$AN32),MIN(L34+$AR32,IF(L32&gt;L34,L32+$AP32-1,L32+$AP32)),IF(AND(L34&gt;=$AM33,L34&lt;=$AN33),MIN(L34+$AR33,IF(L32&gt;L34,L32+$AP33-1,L32+$AP33)),IF(AND(L34&gt;=$AM34,L34&lt;=$AN34),MIN(L34+$AR34,IF(L32&gt;L34,L32+$AP34-1,L32+$AP34)),IF(AND(L34&gt;=$AM35,L34&lt;=$AN35),MIN(L34+$AR34,IF(L32&gt;L34,L32+$AP34-1,L32+$AP34)),IF(AND(L34&gt;=$AM36,L34&lt;=$AN36),MIN(L34+$AR36,IF(L32&gt;L34,L32+$AP36-1,L32+$AP36)),IF(AND(L34&gt;=$AM37,L34&lt;=$AN37),MIN(L34+$AR37,IF(L32&gt;L34,L32+$AP37-1,L32+$AP37)),IF(AND(L34&gt;=$AM38,L34&lt;=$AN38),MIN(L34+$AR38,IF(L32&gt;L34,L32+$AP38-1,L32+$AP38)),IF(AND(L34&gt;=$AM39,L34&lt;=$AN39),MIN(L34+$AR39,IF(L32&gt;L34,L32+$AP39-1,L32+$AP39)),IF(AND(L34&gt;=$AM40,L34&lt;=$AN40),MIN(L34+$AR40,IF(L32&gt;L34,L32+$AP40-1,L32+$AP40)),IF(AND(L34&gt;=$AM41,L34&lt;=$AN41),MIN(L34+$AR41,IF(L32&gt;L34,L32+$AP41-1,L32+$AP41)))))))))))))&lt;1,IF(AND(L34&gt;=$AM31,L34&lt;=$AN31),MIN(L34+$AR31,IF(L32&gt;L34,L32+$AP31-1,L32+$AP31)),IF(AND(L34&gt;=$AM32,L34&lt;=$AN32),MIN(L34+$AR32,IF(L32&gt;L34,L32+$AP32-1,L32+$AP32)),IF(AND(L34&gt;=$AM33,L34&lt;=$AN33),MIN(L34+$AR33,IF(L32&gt;L34,L32+$AP33-1,L32+$AP33)),IF(AND(L34&gt;=$AM34,L34&lt;=$AN34),MIN(L34+$AR34,IF(L32&gt;L34,L32+$AP34-1,L32+$AP34)),IF(AND(L34&gt;=$AM35,L34&lt;=$AN35),MIN(L34+$AR34,IF(L32&gt;L34,L32+$AP34-1,L32+$AP34)),IF(AND(L34&gt;=$AM36,L34&lt;=$AN36),MIN(L34+$AR36,IF(L32&gt;L34,L32+$AP36-1,L32+$AP36)),IF(AND(L34&gt;=$AM37,L34&lt;=$AN37),MIN(L34+$AR37,IF(L32&gt;L34,L32+$AP37-1,L32+$AP37)),IF(AND(L34&gt;=$AM38,L34&lt;=$AN38),MIN(L34+$AR38,IF(L32&gt;L34,L32+$AP38-1,L32+$AP38)),IF(AND(L34&gt;=$AM39,L34&lt;=$AN39),MIN(L34+$AR39,IF(L32&gt;L34,L32+$AP39-1,L32+$AP39)),IF(AND(L34&gt;=$AM40,L34&lt;=$AN40),MIN(L34+$AR40,IF(L32&gt;L34,L32+$AP40-1,L32+$AP40)),IF(AND(L34&gt;=$AM41,L34&lt;=$AN41),MIN(L34+$AR41,IF(L32&gt;L34,L32+$AP41-1,L32+$AP41))))))))))))),IF(AND(L34&gt;=$AM31,L34&lt;=$AN31),MIN(L34+$AR31,IF(L32&gt;L34,L32+$AP31-1,L32+$AP31)),IF(AND(L34&gt;=$AM32,L34&lt;=$AN32),MIN(L34+$AR32,IF(L32&gt;L34,L32+$AP32-1,L32+$AP32)),IF(AND(L34&gt;=$AM33,L34&lt;=$AN33),MIN(L34+$AR33,IF(L32&gt;L34,L32+$AP33-1,L32+$AP33)),IF(AND(L34&gt;=$AM34,L34&lt;=$AN34),MIN(L34+$AR34,IF(L32&gt;L34,L32+$AP34-1,L32+$AP34)),IF(AND(L34&gt;=$AM35,L34&lt;=$AN35),MIN(L34+$AR34,IF(L32&gt;L34,L32+$AP34-1,L32+$AP34)),IF(AND(L34&gt;=$AM36,L34&lt;=$AN36),MIN(L34+$AR36,IF(L32&gt;L34,L32+$AP36-1,L32+$AP36)),IF(AND(L34&gt;=$AM37,L34&lt;=$AN37),MIN(L34+$AR37,IF(L32&gt;L34,L32+$AP37-1,L32+$AP37)),IF(AND(L34&gt;=$AM38,L34&lt;=$AN38),MIN(L34+$AR38,IF(L32&gt;L34,L32+$AP38-1,L32+$AP38)),IF(AND(L34&gt;=$AM39,L34&lt;=$AN39),MIN(L34+$AR39,IF(L32&gt;L34,L32+$AP39-1,L32+$AP39)),IF(AND(L34&gt;=$AM40,L34&lt;=$AN40),MIN(L34+$AR40,IF(L32&gt;L34,L32+$AP40-1,L32+$AP40)),IF(AND(L34&gt;=$AM41,L34&lt;=$AN41),MIN(L34+$AR41,IF(L32&gt;L34,L32+$AP41-1,L32+$AP41)))))))))))))-1)</f>
        <v>0.16666666666666652</v>
      </c>
      <c r="M36" s="162"/>
      <c r="O36" s="75">
        <f>IF(IF(AND(O34&gt;=$AM31,O34&lt;=$AN31),MIN(O34+$AO31,IF(O32&gt;O34,O32+$AP31-1,O32+$AP31)),IF(AND(O34&gt;=$AM32,O34&lt;=$AN32),MIN(O34+$AO32,IF(O32&gt;O34,O32+$AP32-1,O32+$AP32)),IF(AND(O34&gt;=$AM33,O34&lt;=$AN33),MIN(O34+$AO33,IF(O32&gt;O34,O32+$AP33-1,O32+$AP33)),IF(AND(O34&gt;=$AM34,O34&lt;=$AN34),MIN(O34+$AO34,IF(O32&gt;O34,O32+$AP34-1,O32+$AP34)),IF(AND(O34&gt;=$AM35,O34&lt;=$AN35),MIN(O34+$AO34,IF(O32&gt;O34,O32+$AP34-1,O32+$AP34)),IF(AND(O34&gt;=$AM36,O34&lt;=$AN36),MIN(O34+$AO36,IF(O32&gt;O34,O32+$AP36-1,O32+$AP36)),IF(AND(O34&gt;=$AM37,O34&lt;=$AN37),MIN(O34+$AO37,IF(O32&gt;O34,O32+$AP37-1,O32+$AP37)),IF(AND(O34&gt;=$AM38,O34&lt;=$AN38),MIN(O34+$AO38,IF(O32&gt;O34,O32+$AP38-1,O32+$AP38)),IF(AND(O34&gt;=$AM39,O34&lt;=$AN39),MIN(O34+$AO39,IF(O32&gt;O34,O32+$AP39-1,O32+$AP39)),IF(AND(O34&gt;=$AM40,O34&lt;=$AN40),MIN(O34+$AO40,IF(O32&gt;O34,O32+$AP40-1,O32+$AP40)),IF(AND(O34&gt;=$AM41,O34&lt;=$AN41),MIN(O34+$AO41,IF(O32&gt;O34,O32+$AP41-1,O32+$AP41)))))))))))))&lt;1,IF(AND(O34&gt;=$AM31,O34&lt;=$AN31),MIN(O34+$AO31,IF(O32&gt;O34,O32+$AP31-1,O32+$AP31)),IF(AND(O34&gt;=$AM32,O34&lt;=$AN32),MIN(O34+$AO32,IF(O32&gt;O34,O32+$AP32-1,O32+$AP32)),IF(AND(O34&gt;=$AM33,O34&lt;=$AN33),MIN(O34+$AO33,IF(O32&gt;O34,O32+$AP33-1,O32+$AP33)),IF(AND(O34&gt;=$AM34,O34&lt;=$AN34),MIN(O34+$AO34,IF(O32&gt;O34,O32+$AP34-1,O32+$AP34)),IF(AND(O34&gt;=$AM35,O34&lt;=$AN35),MIN(O34+$AO34,IF(O32&gt;O34,O32+$AP34-1,O32+$AP34)),IF(AND(O34&gt;=$AM36,O34&lt;=$AN36),MIN(O34+$AO36,IF(O32&gt;O34,O32+$AP36-1,O32+$AP36)),IF(AND(O34&gt;=$AM37,O34&lt;=$AN37),MIN(O34+$AO37,IF(O32&gt;O34,O32+$AP37-1,O32+$AP37)),IF(AND(O34&gt;=$AM38,O34&lt;=$AN38),MIN(O34+$AO38,IF(O32&gt;O34,O32+$AP38-1,O32+$AP38)),IF(AND(O34&gt;=$AM39,O34&lt;=$AN39),MIN(O34+$AO39,IF(O32&gt;O34,O32+$AP39-1,O32+$AP39)),IF(AND(O34&gt;=$AM40,O34&lt;=$AN40),MIN(O34+$AO40,IF(O32&gt;O34,O32+$AP40-1,O32+$AP40)),IF(AND(O34&gt;=$AM41,O34&lt;=$AN41),MIN(O34+$AO41,IF(O32&gt;O34,O32+$AP41-1,O32+$AP41))))))))))))),IF(AND(O34&gt;=$AM31,O34&lt;=$AN31),MIN(O34+$AO31,IF(O32&gt;O34,O32+$AP31-1,O32+$AP31)),IF(AND(O34&gt;=$AM32,O34&lt;=$AN32),MIN(O34+$AO32,IF(O32&gt;O34,O32+$AP32-1,O32+$AP32)),IF(AND(O34&gt;=$AM33,O34&lt;=$AN33),MIN(O34+$AO33,IF(O32&gt;O34,O32+$AP33-1,O32+$AP33)),IF(AND(O34&gt;=$AM34,O34&lt;=$AN34),MIN(O34+$AO34,IF(O32&gt;O34,O32+$AP34-1,O32+$AP34)),IF(AND(O34&gt;=$AM35,O34&lt;=$AN35),MIN(O34+$AO34,IF(O32&gt;O34,O32+$AP34-1,O32+$AP34)),IF(AND(O34&gt;=$AM36,O34&lt;=$AN36),MIN(O34+$AO36,IF(O32&gt;O34,O32+$AP36-1,O32+$AP36)),IF(AND(O34&gt;=$AM37,O34&lt;=$AN37),MIN(O34+$AO37,IF(O32&gt;O34,O32+$AP37-1,O32+$AP37)),IF(AND(O34&gt;=$AM38,O34&lt;=$AN38),MIN(O34+$AO38,IF(O32&gt;O34,O32+$AP38-1,O32+$AP38)),IF(AND(O34&gt;=$AM39,O34&lt;=$AN39),MIN(O34+$AO39,IF(O32&gt;O34,O32+$AP39-1,O32+$AP39)),IF(AND(O34&gt;=$AM40,O34&lt;=$AN40),MIN(O34+$AO40,IF(O32&gt;O34,O32+$AP40-1,O32+$AP40)),IF(AND(O34&gt;=$AM41,O34&lt;=$AN41),MIN(O34+$AO41,IF(O32&gt;O34,O32+$AP41-1,O32+$AP41)))))))))))))-1)</f>
        <v>0.16666666666666652</v>
      </c>
      <c r="P36" s="75">
        <f>IF(IF(AND(P34&gt;=$AM31,P34&lt;=$AN31),MIN(P34+$AO31,IF(P32&gt;P34,P32+$AP31-1,P32+$AP31)),IF(AND(P34&gt;=$AM32,P34&lt;=$AN32),MIN(P34+$AO32,IF(P32&gt;P34,P32+$AP32-1,P32+$AP32)),IF(AND(P34&gt;=$AM33,P34&lt;=$AN33),MIN(P34+$AO33,IF(P32&gt;P34,P32+$AP33-1,P32+$AP33)),IF(AND(P34&gt;=$AM34,P34&lt;=$AN34),MIN(P34+$AO34,IF(P32&gt;P34,P32+$AP34-1,P32+$AP34)),IF(AND(P34&gt;=$AM35,P34&lt;=$AN35),MIN(P34+$AO34,IF(P32&gt;P34,P32+$AP34-1,P32+$AP34)),IF(AND(P34&gt;=$AM36,P34&lt;=$AN36),MIN(P34+$AO36,IF(P32&gt;P34,P32+$AP36-1,P32+$AP36)),IF(AND(P34&gt;=$AM37,P34&lt;=$AN37),MIN(P34+$AO37,IF(P32&gt;P34,P32+$AP37-1,P32+$AP37)),IF(AND(P34&gt;=$AM38,P34&lt;=$AN38),MIN(P34+$AO38,IF(P32&gt;P34,P32+$AP38-1,P32+$AP38)),IF(AND(P34&gt;=$AM39,P34&lt;=$AN39),MIN(P34+$AO39,IF(P32&gt;P34,P32+$AP39-1,P32+$AP39)),IF(AND(P34&gt;=$AM40,P34&lt;=$AN40),MIN(P34+$AO40,IF(P32&gt;P34,P32+$AP40-1,P32+$AP40)),IF(AND(P34&gt;=$AM41,P34&lt;=$AN41),MIN(P34+$AO41,IF(P32&gt;P34,P32+$AP41-1,P32+$AP41)))))))))))))&lt;1,IF(AND(P34&gt;=$AM31,P34&lt;=$AN31),MIN(P34+$AO31,IF(P32&gt;P34,P32+$AP31-1,P32+$AP31)),IF(AND(P34&gt;=$AM32,P34&lt;=$AN32),MIN(P34+$AO32,IF(P32&gt;P34,P32+$AP32-1,P32+$AP32)),IF(AND(P34&gt;=$AM33,P34&lt;=$AN33),MIN(P34+$AO33,IF(P32&gt;P34,P32+$AP33-1,P32+$AP33)),IF(AND(P34&gt;=$AM34,P34&lt;=$AN34),MIN(P34+$AO34,IF(P32&gt;P34,P32+$AP34-1,P32+$AP34)),IF(AND(P34&gt;=$AM35,P34&lt;=$AN35),MIN(P34+$AO34,IF(P32&gt;P34,P32+$AP34-1,P32+$AP34)),IF(AND(P34&gt;=$AM36,P34&lt;=$AN36),MIN(P34+$AO36,IF(P32&gt;P34,P32+$AP36-1,P32+$AP36)),IF(AND(P34&gt;=$AM37,P34&lt;=$AN37),MIN(P34+$AO37,IF(P32&gt;P34,P32+$AP37-1,P32+$AP37)),IF(AND(P34&gt;=$AM38,P34&lt;=$AN38),MIN(P34+$AO38,IF(P32&gt;P34,P32+$AP38-1,P32+$AP38)),IF(AND(P34&gt;=$AM39,P34&lt;=$AN39),MIN(P34+$AO39,IF(P32&gt;P34,P32+$AP39-1,P32+$AP39)),IF(AND(P34&gt;=$AM40,P34&lt;=$AN40),MIN(P34+$AO40,IF(P32&gt;P34,P32+$AP40-1,P32+$AP40)),IF(AND(P34&gt;=$AM41,P34&lt;=$AN41),MIN(P34+$AO41,IF(P32&gt;P34,P32+$AP41-1,P32+$AP41))))))))))))),IF(AND(P34&gt;=$AM31,P34&lt;=$AN31),MIN(P34+$AO31,IF(P32&gt;P34,P32+$AP31-1,P32+$AP31)),IF(AND(P34&gt;=$AM32,P34&lt;=$AN32),MIN(P34+$AO32,IF(P32&gt;P34,P32+$AP32-1,P32+$AP32)),IF(AND(P34&gt;=$AM33,P34&lt;=$AN33),MIN(P34+$AO33,IF(P32&gt;P34,P32+$AP33-1,P32+$AP33)),IF(AND(P34&gt;=$AM34,P34&lt;=$AN34),MIN(P34+$AO34,IF(P32&gt;P34,P32+$AP34-1,P32+$AP34)),IF(AND(P34&gt;=$AM35,P34&lt;=$AN35),MIN(P34+$AO34,IF(P32&gt;P34,P32+$AP34-1,P32+$AP34)),IF(AND(P34&gt;=$AM36,P34&lt;=$AN36),MIN(P34+$AO36,IF(P32&gt;P34,P32+$AP36-1,P32+$AP36)),IF(AND(P34&gt;=$AM37,P34&lt;=$AN37),MIN(P34+$AO37,IF(P32&gt;P34,P32+$AP37-1,P32+$AP37)),IF(AND(P34&gt;=$AM38,P34&lt;=$AN38),MIN(P34+$AO38,IF(P32&gt;P34,P32+$AP38-1,P32+$AP38)),IF(AND(P34&gt;=$AM39,P34&lt;=$AN39),MIN(P34+$AO39,IF(P32&gt;P34,P32+$AP39-1,P32+$AP39)),IF(AND(P34&gt;=$AM40,P34&lt;=$AN40),MIN(P34+$AO40,IF(P32&gt;P34,P32+$AP40-1,P32+$AP40)),IF(AND(P34&gt;=$AM41,P34&lt;=$AN41),MIN(P34+$AO41,IF(P32&gt;P34,P32+$AP41-1,P32+$AP41)))))))))))))-1)</f>
        <v>0.16666666666666652</v>
      </c>
      <c r="Q36" s="75">
        <f>IF(IF(AND(Q34&gt;=$AM31,Q34&lt;=$AN31),MIN(Q34+$AO31,IF(Q32&gt;Q34,Q32+$AP31-1,Q32+$AP31)),IF(AND(Q34&gt;=$AM32,Q34&lt;=$AN32),MIN(Q34+$AO32,IF(Q32&gt;Q34,Q32+$AP32-1,Q32+$AP32)),IF(AND(Q34&gt;=$AM33,Q34&lt;=$AN33),MIN(Q34+$AO33,IF(Q32&gt;Q34,Q32+$AP33-1,Q32+$AP33)),IF(AND(Q34&gt;=$AM34,Q34&lt;=$AN34),MIN(Q34+$AO34,IF(Q32&gt;Q34,Q32+$AP34-1,Q32+$AP34)),IF(AND(Q34&gt;=$AM35,Q34&lt;=$AN35),MIN(Q34+$AO34,IF(Q32&gt;Q34,Q32+$AP34-1,Q32+$AP34)),IF(AND(Q34&gt;=$AM36,Q34&lt;=$AN36),MIN(Q34+$AO36,IF(Q32&gt;Q34,Q32+$AP36-1,Q32+$AP36)),IF(AND(Q34&gt;=$AM37,Q34&lt;=$AN37),MIN(Q34+$AO37,IF(Q32&gt;Q34,Q32+$AP37-1,Q32+$AP37)),IF(AND(Q34&gt;=$AM38,Q34&lt;=$AN38),MIN(Q34+$AO38,IF(Q32&gt;Q34,Q32+$AP38-1,Q32+$AP38)),IF(AND(Q34&gt;=$AM39,Q34&lt;=$AN39),MIN(Q34+$AO39,IF(Q32&gt;Q34,Q32+$AP39-1,Q32+$AP39)),IF(AND(Q34&gt;=$AM40,Q34&lt;=$AN40),MIN(Q34+$AO40,IF(Q32&gt;Q34,Q32+$AP40-1,Q32+$AP40)),IF(AND(Q34&gt;=$AM41,Q34&lt;=$AN41),MIN(Q34+$AO41,IF(Q32&gt;Q34,Q32+$AP41-1,Q32+$AP41)))))))))))))&lt;1,IF(AND(Q34&gt;=$AM31,Q34&lt;=$AN31),MIN(Q34+$AO31,IF(Q32&gt;Q34,Q32+$AP31-1,Q32+$AP31)),IF(AND(Q34&gt;=$AM32,Q34&lt;=$AN32),MIN(Q34+$AO32,IF(Q32&gt;Q34,Q32+$AP32-1,Q32+$AP32)),IF(AND(Q34&gt;=$AM33,Q34&lt;=$AN33),MIN(Q34+$AO33,IF(Q32&gt;Q34,Q32+$AP33-1,Q32+$AP33)),IF(AND(Q34&gt;=$AM34,Q34&lt;=$AN34),MIN(Q34+$AO34,IF(Q32&gt;Q34,Q32+$AP34-1,Q32+$AP34)),IF(AND(Q34&gt;=$AM35,Q34&lt;=$AN35),MIN(Q34+$AO34,IF(Q32&gt;Q34,Q32+$AP34-1,Q32+$AP34)),IF(AND(Q34&gt;=$AM36,Q34&lt;=$AN36),MIN(Q34+$AO36,IF(Q32&gt;Q34,Q32+$AP36-1,Q32+$AP36)),IF(AND(Q34&gt;=$AM37,Q34&lt;=$AN37),MIN(Q34+$AO37,IF(Q32&gt;Q34,Q32+$AP37-1,Q32+$AP37)),IF(AND(Q34&gt;=$AM38,Q34&lt;=$AN38),MIN(Q34+$AO38,IF(Q32&gt;Q34,Q32+$AP38-1,Q32+$AP38)),IF(AND(Q34&gt;=$AM39,Q34&lt;=$AN39),MIN(Q34+$AO39,IF(Q32&gt;Q34,Q32+$AP39-1,Q32+$AP39)),IF(AND(Q34&gt;=$AM40,Q34&lt;=$AN40),MIN(Q34+$AO40,IF(Q32&gt;Q34,Q32+$AP40-1,Q32+$AP40)),IF(AND(Q34&gt;=$AM41,Q34&lt;=$AN41),MIN(Q34+$AO41,IF(Q32&gt;Q34,Q32+$AP41-1,Q32+$AP41))))))))))))),IF(AND(Q34&gt;=$AM31,Q34&lt;=$AN31),MIN(Q34+$AO31,IF(Q32&gt;Q34,Q32+$AP31-1,Q32+$AP31)),IF(AND(Q34&gt;=$AM32,Q34&lt;=$AN32),MIN(Q34+$AO32,IF(Q32&gt;Q34,Q32+$AP32-1,Q32+$AP32)),IF(AND(Q34&gt;=$AM33,Q34&lt;=$AN33),MIN(Q34+$AO33,IF(Q32&gt;Q34,Q32+$AP33-1,Q32+$AP33)),IF(AND(Q34&gt;=$AM34,Q34&lt;=$AN34),MIN(Q34+$AO34,IF(Q32&gt;Q34,Q32+$AP34-1,Q32+$AP34)),IF(AND(Q34&gt;=$AM35,Q34&lt;=$AN35),MIN(Q34+$AO34,IF(Q32&gt;Q34,Q32+$AP34-1,Q32+$AP34)),IF(AND(Q34&gt;=$AM36,Q34&lt;=$AN36),MIN(Q34+$AO36,IF(Q32&gt;Q34,Q32+$AP36-1,Q32+$AP36)),IF(AND(Q34&gt;=$AM37,Q34&lt;=$AN37),MIN(Q34+$AO37,IF(Q32&gt;Q34,Q32+$AP37-1,Q32+$AP37)),IF(AND(Q34&gt;=$AM38,Q34&lt;=$AN38),MIN(Q34+$AO38,IF(Q32&gt;Q34,Q32+$AP38-1,Q32+$AP38)),IF(AND(Q34&gt;=$AM39,Q34&lt;=$AN39),MIN(Q34+$AO39,IF(Q32&gt;Q34,Q32+$AP39-1,Q32+$AP39)),IF(AND(Q34&gt;=$AM40,Q34&lt;=$AN40),MIN(Q34+$AO40,IF(Q32&gt;Q34,Q32+$AP40-1,Q32+$AP40)),IF(AND(Q34&gt;=$AM41,Q34&lt;=$AN41),MIN(Q34+$AO41,IF(Q32&gt;Q34,Q32+$AP41-1,Q32+$AP41)))))))))))))-1)</f>
        <v>0.16666666666666652</v>
      </c>
      <c r="R36" s="75">
        <f>IF(IF(AND(R34&gt;=$AM31,R34&lt;=$AN31),MIN(R34+$AO31,IF(R32&gt;R34,R32+$AP31-1,R32+$AP31)),IF(AND(R34&gt;=$AM32,R34&lt;=$AN32),MIN(R34+$AO32,IF(R32&gt;R34,R32+$AP32-1,R32+$AP32)),IF(AND(R34&gt;=$AM33,R34&lt;=$AN33),MIN(R34+$AO33,IF(R32&gt;R34,R32+$AP33-1,R32+$AP33)),IF(AND(R34&gt;=$AM34,R34&lt;=$AN34),MIN(R34+$AO34,IF(R32&gt;R34,R32+$AP34-1,R32+$AP34)),IF(AND(R34&gt;=$AM35,R34&lt;=$AN35),MIN(R34+$AO34,IF(R32&gt;R34,R32+$AP34-1,R32+$AP34)),IF(AND(R34&gt;=$AM36,R34&lt;=$AN36),MIN(R34+$AO36,IF(R32&gt;R34,R32+$AP36-1,R32+$AP36)),IF(AND(R34&gt;=$AM37,R34&lt;=$AN37),MIN(R34+$AO37,IF(R32&gt;R34,R32+$AP37-1,R32+$AP37)),IF(AND(R34&gt;=$AM38,R34&lt;=$AN38),MIN(R34+$AO38,IF(R32&gt;R34,R32+$AP38-1,R32+$AP38)),IF(AND(R34&gt;=$AM39,R34&lt;=$AN39),MIN(R34+$AO39,IF(R32&gt;R34,R32+$AP39-1,R32+$AP39)),IF(AND(R34&gt;=$AM40,R34&lt;=$AN40),MIN(R34+$AO40,IF(R32&gt;R34,R32+$AP40-1,R32+$AP40)),IF(AND(R34&gt;=$AM41,R34&lt;=$AN41),MIN(R34+$AO41,IF(R32&gt;R34,R32+$AP41-1,R32+$AP41)))))))))))))&lt;1,IF(AND(R34&gt;=$AM31,R34&lt;=$AN31),MIN(R34+$AO31,IF(R32&gt;R34,R32+$AP31-1,R32+$AP31)),IF(AND(R34&gt;=$AM32,R34&lt;=$AN32),MIN(R34+$AO32,IF(R32&gt;R34,R32+$AP32-1,R32+$AP32)),IF(AND(R34&gt;=$AM33,R34&lt;=$AN33),MIN(R34+$AO33,IF(R32&gt;R34,R32+$AP33-1,R32+$AP33)),IF(AND(R34&gt;=$AM34,R34&lt;=$AN34),MIN(R34+$AO34,IF(R32&gt;R34,R32+$AP34-1,R32+$AP34)),IF(AND(R34&gt;=$AM35,R34&lt;=$AN35),MIN(R34+$AO34,IF(R32&gt;R34,R32+$AP34-1,R32+$AP34)),IF(AND(R34&gt;=$AM36,R34&lt;=$AN36),MIN(R34+$AO36,IF(R32&gt;R34,R32+$AP36-1,R32+$AP36)),IF(AND(R34&gt;=$AM37,R34&lt;=$AN37),MIN(R34+$AO37,IF(R32&gt;R34,R32+$AP37-1,R32+$AP37)),IF(AND(R34&gt;=$AM38,R34&lt;=$AN38),MIN(R34+$AO38,IF(R32&gt;R34,R32+$AP38-1,R32+$AP38)),IF(AND(R34&gt;=$AM39,R34&lt;=$AN39),MIN(R34+$AO39,IF(R32&gt;R34,R32+$AP39-1,R32+$AP39)),IF(AND(R34&gt;=$AM40,R34&lt;=$AN40),MIN(R34+$AO40,IF(R32&gt;R34,R32+$AP40-1,R32+$AP40)),IF(AND(R34&gt;=$AM41,R34&lt;=$AN41),MIN(R34+$AO41,IF(R32&gt;R34,R32+$AP41-1,R32+$AP41))))))))))))),IF(AND(R34&gt;=$AM31,R34&lt;=$AN31),MIN(R34+$AO31,IF(R32&gt;R34,R32+$AP31-1,R32+$AP31)),IF(AND(R34&gt;=$AM32,R34&lt;=$AN32),MIN(R34+$AO32,IF(R32&gt;R34,R32+$AP32-1,R32+$AP32)),IF(AND(R34&gt;=$AM33,R34&lt;=$AN33),MIN(R34+$AO33,IF(R32&gt;R34,R32+$AP33-1,R32+$AP33)),IF(AND(R34&gt;=$AM34,R34&lt;=$AN34),MIN(R34+$AO34,IF(R32&gt;R34,R32+$AP34-1,R32+$AP34)),IF(AND(R34&gt;=$AM35,R34&lt;=$AN35),MIN(R34+$AO34,IF(R32&gt;R34,R32+$AP34-1,R32+$AP34)),IF(AND(R34&gt;=$AM36,R34&lt;=$AN36),MIN(R34+$AO36,IF(R32&gt;R34,R32+$AP36-1,R32+$AP36)),IF(AND(R34&gt;=$AM37,R34&lt;=$AN37),MIN(R34+$AO37,IF(R32&gt;R34,R32+$AP37-1,R32+$AP37)),IF(AND(R34&gt;=$AM38,R34&lt;=$AN38),MIN(R34+$AO38,IF(R32&gt;R34,R32+$AP38-1,R32+$AP38)),IF(AND(R34&gt;=$AM39,R34&lt;=$AN39),MIN(R34+$AO39,IF(R32&gt;R34,R32+$AP39-1,R32+$AP39)),IF(AND(R34&gt;=$AM40,R34&lt;=$AN40),MIN(R34+$AO40,IF(R32&gt;R34,R32+$AP40-1,R32+$AP40)),IF(AND(R34&gt;=$AM41,R34&lt;=$AN41),MIN(R34+$AO41,IF(R32&gt;R34,R32+$AP41-1,R32+$AP41)))))))))))))-1)</f>
        <v>0.16666666666666652</v>
      </c>
      <c r="S36" s="75">
        <f>IF(IF(AND(S34&gt;=$AM31,S34&lt;=$AN31),MIN(S34+$AO31,IF(S32&gt;S34,S32+$AP31-1,S32+$AP31)),IF(AND(S34&gt;=$AM32,S34&lt;=$AN32),MIN(S34+$AO32,IF(S32&gt;S34,S32+$AP32-1,S32+$AP32)),IF(AND(S34&gt;=$AM33,S34&lt;=$AN33),MIN(S34+$AO33,IF(S32&gt;S34,S32+$AP33-1,S32+$AP33)),IF(AND(S34&gt;=$AM34,S34&lt;=$AN34),MIN(S34+$AO34,IF(S32&gt;S34,S32+$AP34-1,S32+$AP34)),IF(AND(S34&gt;=$AM35,S34&lt;=$AN35),MIN(S34+$AO34,IF(S32&gt;S34,S32+$AP34-1,S32+$AP34)),IF(AND(S34&gt;=$AM36,S34&lt;=$AN36),MIN(S34+$AO36,IF(S32&gt;S34,S32+$AP36-1,S32+$AP36)),IF(AND(S34&gt;=$AM37,S34&lt;=$AN37),MIN(S34+$AO37,IF(S32&gt;S34,S32+$AP37-1,S32+$AP37)),IF(AND(S34&gt;=$AM38,S34&lt;=$AN38),MIN(S34+$AO38,IF(S32&gt;S34,S32+$AP38-1,S32+$AP38)),IF(AND(S34&gt;=$AM39,S34&lt;=$AN39),MIN(S34+$AO39,IF(S32&gt;S34,S32+$AP39-1,S32+$AP39)),IF(AND(S34&gt;=$AM40,S34&lt;=$AN40),MIN(S34+$AO40,IF(S32&gt;S34,S32+$AP40-1,S32+$AP40)),IF(AND(S34&gt;=$AM41,S34&lt;=$AN41),MIN(S34+$AO41,IF(S32&gt;S34,S32+$AP41-1,S32+$AP41)))))))))))))&lt;1,IF(AND(S34&gt;=$AM31,S34&lt;=$AN31),MIN(S34+$AO31,IF(S32&gt;S34,S32+$AP31-1,S32+$AP31)),IF(AND(S34&gt;=$AM32,S34&lt;=$AN32),MIN(S34+$AO32,IF(S32&gt;S34,S32+$AP32-1,S32+$AP32)),IF(AND(S34&gt;=$AM33,S34&lt;=$AN33),MIN(S34+$AO33,IF(S32&gt;S34,S32+$AP33-1,S32+$AP33)),IF(AND(S34&gt;=$AM34,S34&lt;=$AN34),MIN(S34+$AO34,IF(S32&gt;S34,S32+$AP34-1,S32+$AP34)),IF(AND(S34&gt;=$AM35,S34&lt;=$AN35),MIN(S34+$AO34,IF(S32&gt;S34,S32+$AP34-1,S32+$AP34)),IF(AND(S34&gt;=$AM36,S34&lt;=$AN36),MIN(S34+$AO36,IF(S32&gt;S34,S32+$AP36-1,S32+$AP36)),IF(AND(S34&gt;=$AM37,S34&lt;=$AN37),MIN(S34+$AO37,IF(S32&gt;S34,S32+$AP37-1,S32+$AP37)),IF(AND(S34&gt;=$AM38,S34&lt;=$AN38),MIN(S34+$AO38,IF(S32&gt;S34,S32+$AP38-1,S32+$AP38)),IF(AND(S34&gt;=$AM39,S34&lt;=$AN39),MIN(S34+$AO39,IF(S32&gt;S34,S32+$AP39-1,S32+$AP39)),IF(AND(S34&gt;=$AM40,S34&lt;=$AN40),MIN(S34+$AO40,IF(S32&gt;S34,S32+$AP40-1,S32+$AP40)),IF(AND(S34&gt;=$AM41,S34&lt;=$AN41),MIN(S34+$AO41,IF(S32&gt;S34,S32+$AP41-1,S32+$AP41))))))))))))),IF(AND(S34&gt;=$AM31,S34&lt;=$AN31),MIN(S34+$AO31,IF(S32&gt;S34,S32+$AP31-1,S32+$AP31)),IF(AND(S34&gt;=$AM32,S34&lt;=$AN32),MIN(S34+$AO32,IF(S32&gt;S34,S32+$AP32-1,S32+$AP32)),IF(AND(S34&gt;=$AM33,S34&lt;=$AN33),MIN(S34+$AO33,IF(S32&gt;S34,S32+$AP33-1,S32+$AP33)),IF(AND(S34&gt;=$AM34,S34&lt;=$AN34),MIN(S34+$AO34,IF(S32&gt;S34,S32+$AP34-1,S32+$AP34)),IF(AND(S34&gt;=$AM35,S34&lt;=$AN35),MIN(S34+$AO34,IF(S32&gt;S34,S32+$AP34-1,S32+$AP34)),IF(AND(S34&gt;=$AM36,S34&lt;=$AN36),MIN(S34+$AO36,IF(S32&gt;S34,S32+$AP36-1,S32+$AP36)),IF(AND(S34&gt;=$AM37,S34&lt;=$AN37),MIN(S34+$AO37,IF(S32&gt;S34,S32+$AP37-1,S32+$AP37)),IF(AND(S34&gt;=$AM38,S34&lt;=$AN38),MIN(S34+$AO38,IF(S32&gt;S34,S32+$AP38-1,S32+$AP38)),IF(AND(S34&gt;=$AM39,S34&lt;=$AN39),MIN(S34+$AO39,IF(S32&gt;S34,S32+$AP39-1,S32+$AP39)),IF(AND(S34&gt;=$AM40,S34&lt;=$AN40),MIN(S34+$AO40,IF(S32&gt;S34,S32+$AP40-1,S32+$AP40)),IF(AND(S34&gt;=$AM41,S34&lt;=$AN41),MIN(S34+$AO41,IF(S32&gt;S34,S32+$AP41-1,S32+$AP41)))))))))))))-1)</f>
        <v>0.16666666666666652</v>
      </c>
      <c r="T36" s="162"/>
      <c r="V36" s="75">
        <f>IF(IF(AND(V34&gt;=$AM31,V34&lt;=$AN31),MIN(V34+$AR31,IF(V32&gt;V34,V32+$AP31-1,V32+$AP31)),IF(AND(V34&gt;=$AM32,V34&lt;=$AN32),MIN(V34+$AR32,IF(V32&gt;V34,V32+$AP32-1,V32+$AP32)),IF(AND(V34&gt;=$AM33,V34&lt;=$AN33),MIN(V34+$AR33,IF(V32&gt;V34,V32+$AP33-1,V32+$AP33)),IF(AND(V34&gt;=$AM34,V34&lt;=$AN34),MIN(V34+$AR34,IF(V32&gt;V34,V32+$AP34-1,V32+$AP34)),IF(AND(V34&gt;=$AM35,V34&lt;=$AN35),MIN(V34+$AR34,IF(V32&gt;V34,V32+$AP34-1,V32+$AP34)),IF(AND(V34&gt;=$AM36,V34&lt;=$AN36),MIN(V34+$AR36,IF(V32&gt;V34,V32+$AP36-1,V32+$AP36)),IF(AND(V34&gt;=$AM37,V34&lt;=$AN37),MIN(V34+$AR37,IF(V32&gt;V34,V32+$AP37-1,V32+$AP37)),IF(AND(V34&gt;=$AM38,V34&lt;=$AN38),MIN(V34+$AR38,IF(V32&gt;V34,V32+$AP38-1,V32+$AP38)),IF(AND(V34&gt;=$AM39,V34&lt;=$AN39),MIN(V34+$AR39,IF(V32&gt;V34,V32+$AP39-1,V32+$AP39)),IF(AND(V34&gt;=$AM40,V34&lt;=$AN40),MIN(V34+$AR40,IF(V32&gt;V34,V32+$AP40-1,V32+$AP40)),IF(AND(V34&gt;=$AM41,V34&lt;=$AN41),MIN(V34+$AR41,IF(V32&gt;V34,V32+$AP41-1,V32+$AP41)))))))))))))&lt;1,IF(AND(V34&gt;=$AM31,V34&lt;=$AN31),MIN(V34+$AR31,IF(V32&gt;V34,V32+$AP31-1,V32+$AP31)),IF(AND(V34&gt;=$AM32,V34&lt;=$AN32),MIN(V34+$AR32,IF(V32&gt;V34,V32+$AP32-1,V32+$AP32)),IF(AND(V34&gt;=$AM33,V34&lt;=$AN33),MIN(V34+$AR33,IF(V32&gt;V34,V32+$AP33-1,V32+$AP33)),IF(AND(V34&gt;=$AM34,V34&lt;=$AN34),MIN(V34+$AR34,IF(V32&gt;V34,V32+$AP34-1,V32+$AP34)),IF(AND(V34&gt;=$AM35,V34&lt;=$AN35),MIN(V34+$AR34,IF(V32&gt;V34,V32+$AP34-1,V32+$AP34)),IF(AND(V34&gt;=$AM36,V34&lt;=$AN36),MIN(V34+$AR36,IF(V32&gt;V34,V32+$AP36-1,V32+$AP36)),IF(AND(V34&gt;=$AM37,V34&lt;=$AN37),MIN(V34+$AR37,IF(V32&gt;V34,V32+$AP37-1,V32+$AP37)),IF(AND(V34&gt;=$AM38,V34&lt;=$AN38),MIN(V34+$AR38,IF(V32&gt;V34,V32+$AP38-1,V32+$AP38)),IF(AND(V34&gt;=$AM39,V34&lt;=$AN39),MIN(V34+$AR39,IF(V32&gt;V34,V32+$AP39-1,V32+$AP39)),IF(AND(V34&gt;=$AM40,V34&lt;=$AN40),MIN(V34+$AR40,IF(V32&gt;V34,V32+$AP40-1,V32+$AP40)),IF(AND(V34&gt;=$AM41,V34&lt;=$AN41),MIN(V34+$AR41,IF(V32&gt;V34,V32+$AP41-1,V32+$AP41))))))))))))),IF(AND(V34&gt;=$AM31,V34&lt;=$AN31),MIN(V34+$AR31,IF(V32&gt;V34,V32+$AP31-1,V32+$AP31)),IF(AND(V34&gt;=$AM32,V34&lt;=$AN32),MIN(V34+$AR32,IF(V32&gt;V34,V32+$AP32-1,V32+$AP32)),IF(AND(V34&gt;=$AM33,V34&lt;=$AN33),MIN(V34+$AR33,IF(V32&gt;V34,V32+$AP33-1,V32+$AP33)),IF(AND(V34&gt;=$AM34,V34&lt;=$AN34),MIN(V34+$AR34,IF(V32&gt;V34,V32+$AP34-1,V32+$AP34)),IF(AND(V34&gt;=$AM35,V34&lt;=$AN35),MIN(V34+$AR34,IF(V32&gt;V34,V32+$AP34-1,V32+$AP34)),IF(AND(V34&gt;=$AM36,V34&lt;=$AN36),MIN(V34+$AR36,IF(V32&gt;V34,V32+$AP36-1,V32+$AP36)),IF(AND(V34&gt;=$AM37,V34&lt;=$AN37),MIN(V34+$AR37,IF(V32&gt;V34,V32+$AP37-1,V32+$AP37)),IF(AND(V34&gt;=$AM38,V34&lt;=$AN38),MIN(V34+$AR38,IF(V32&gt;V34,V32+$AP38-1,V32+$AP38)),IF(AND(V34&gt;=$AM39,V34&lt;=$AN39),MIN(V34+$AR39,IF(V32&gt;V34,V32+$AP39-1,V32+$AP39)),IF(AND(V34&gt;=$AM40,V34&lt;=$AN40),MIN(V34+$AR40,IF(V32&gt;V34,V32+$AP40-1,V32+$AP40)),IF(AND(V34&gt;=$AM41,V34&lt;=$AN41),MIN(V34+$AR41,IF(V32&gt;V34,V32+$AP41-1,V32+$AP41)))))))))))))-1)</f>
        <v>0.41666666666666652</v>
      </c>
      <c r="W36" s="75">
        <f>IF(IF(AND(W34&gt;=$AM31,W34&lt;=$AN31),MIN(W34+$AR31,IF(W32&gt;W34,W32+$AP31-1,W32+$AP31)),IF(AND(W34&gt;=$AM32,W34&lt;=$AN32),MIN(W34+$AR32,IF(W32&gt;W34,W32+$AP32-1,W32+$AP32)),IF(AND(W34&gt;=$AM33,W34&lt;=$AN33),MIN(W34+$AR33,IF(W32&gt;W34,W32+$AP33-1,W32+$AP33)),IF(AND(W34&gt;=$AM34,W34&lt;=$AN34),MIN(W34+$AR34,IF(W32&gt;W34,W32+$AP34-1,W32+$AP34)),IF(AND(W34&gt;=$AM35,W34&lt;=$AN35),MIN(W34+$AR34,IF(W32&gt;W34,W32+$AP34-1,W32+$AP34)),IF(AND(W34&gt;=$AM36,W34&lt;=$AN36),MIN(W34+$AR36,IF(W32&gt;W34,W32+$AP36-1,W32+$AP36)),IF(AND(W34&gt;=$AM37,W34&lt;=$AN37),MIN(W34+$AR37,IF(W32&gt;W34,W32+$AP37-1,W32+$AP37)),IF(AND(W34&gt;=$AM38,W34&lt;=$AN38),MIN(W34+$AR38,IF(W32&gt;W34,W32+$AP38-1,W32+$AP38)),IF(AND(W34&gt;=$AM39,W34&lt;=$AN39),MIN(W34+$AR39,IF(W32&gt;W34,W32+$AP39-1,W32+$AP39)),IF(AND(W34&gt;=$AM40,W34&lt;=$AN40),MIN(W34+$AR40,IF(W32&gt;W34,W32+$AP40-1,W32+$AP40)),IF(AND(W34&gt;=$AM41,W34&lt;=$AN41),MIN(W34+$AR41,IF(W32&gt;W34,W32+$AP41-1,W32+$AP41)))))))))))))&lt;1,IF(AND(W34&gt;=$AM31,W34&lt;=$AN31),MIN(W34+$AR31,IF(W32&gt;W34,W32+$AP31-1,W32+$AP31)),IF(AND(W34&gt;=$AM32,W34&lt;=$AN32),MIN(W34+$AR32,IF(W32&gt;W34,W32+$AP32-1,W32+$AP32)),IF(AND(W34&gt;=$AM33,W34&lt;=$AN33),MIN(W34+$AR33,IF(W32&gt;W34,W32+$AP33-1,W32+$AP33)),IF(AND(W34&gt;=$AM34,W34&lt;=$AN34),MIN(W34+$AR34,IF(W32&gt;W34,W32+$AP34-1,W32+$AP34)),IF(AND(W34&gt;=$AM35,W34&lt;=$AN35),MIN(W34+$AR34,IF(W32&gt;W34,W32+$AP34-1,W32+$AP34)),IF(AND(W34&gt;=$AM36,W34&lt;=$AN36),MIN(W34+$AR36,IF(W32&gt;W34,W32+$AP36-1,W32+$AP36)),IF(AND(W34&gt;=$AM37,W34&lt;=$AN37),MIN(W34+$AR37,IF(W32&gt;W34,W32+$AP37-1,W32+$AP37)),IF(AND(W34&gt;=$AM38,W34&lt;=$AN38),MIN(W34+$AR38,IF(W32&gt;W34,W32+$AP38-1,W32+$AP38)),IF(AND(W34&gt;=$AM39,W34&lt;=$AN39),MIN(W34+$AR39,IF(W32&gt;W34,W32+$AP39-1,W32+$AP39)),IF(AND(W34&gt;=$AM40,W34&lt;=$AN40),MIN(W34+$AR40,IF(W32&gt;W34,W32+$AP40-1,W32+$AP40)),IF(AND(W34&gt;=$AM41,W34&lt;=$AN41),MIN(W34+$AR41,IF(W32&gt;W34,W32+$AP41-1,W32+$AP41))))))))))))),IF(AND(W34&gt;=$AM31,W34&lt;=$AN31),MIN(W34+$AR31,IF(W32&gt;W34,W32+$AP31-1,W32+$AP31)),IF(AND(W34&gt;=$AM32,W34&lt;=$AN32),MIN(W34+$AR32,IF(W32&gt;W34,W32+$AP32-1,W32+$AP32)),IF(AND(W34&gt;=$AM33,W34&lt;=$AN33),MIN(W34+$AR33,IF(W32&gt;W34,W32+$AP33-1,W32+$AP33)),IF(AND(W34&gt;=$AM34,W34&lt;=$AN34),MIN(W34+$AR34,IF(W32&gt;W34,W32+$AP34-1,W32+$AP34)),IF(AND(W34&gt;=$AM35,W34&lt;=$AN35),MIN(W34+$AR34,IF(W32&gt;W34,W32+$AP34-1,W32+$AP34)),IF(AND(W34&gt;=$AM36,W34&lt;=$AN36),MIN(W34+$AR36,IF(W32&gt;W34,W32+$AP36-1,W32+$AP36)),IF(AND(W34&gt;=$AM37,W34&lt;=$AN37),MIN(W34+$AR37,IF(W32&gt;W34,W32+$AP37-1,W32+$AP37)),IF(AND(W34&gt;=$AM38,W34&lt;=$AN38),MIN(W34+$AR38,IF(W32&gt;W34,W32+$AP38-1,W32+$AP38)),IF(AND(W34&gt;=$AM39,W34&lt;=$AN39),MIN(W34+$AR39,IF(W32&gt;W34,W32+$AP39-1,W32+$AP39)),IF(AND(W34&gt;=$AM40,W34&lt;=$AN40),MIN(W34+$AR40,IF(W32&gt;W34,W32+$AP40-1,W32+$AP40)),IF(AND(W34&gt;=$AM41,W34&lt;=$AN41),MIN(W34+$AR41,IF(W32&gt;W34,W32+$AP41-1,W32+$AP41)))))))))))))-1)</f>
        <v>0.41666666666666652</v>
      </c>
      <c r="X36" s="75">
        <f>IF(IF(AND(X34&gt;=$AM31,X34&lt;=$AN31),MIN(X34+$AR31,IF(X32&gt;X34,X32+$AP31-1,X32+$AP31)),IF(AND(X34&gt;=$AM32,X34&lt;=$AN32),MIN(X34+$AR32,IF(X32&gt;X34,X32+$AP32-1,X32+$AP32)),IF(AND(X34&gt;=$AM33,X34&lt;=$AN33),MIN(X34+$AR33,IF(X32&gt;X34,X32+$AP33-1,X32+$AP33)),IF(AND(X34&gt;=$AM34,X34&lt;=$AN34),MIN(X34+$AR34,IF(X32&gt;X34,X32+$AP34-1,X32+$AP34)),IF(AND(X34&gt;=$AM35,X34&lt;=$AN35),MIN(X34+$AR34,IF(X32&gt;X34,X32+$AP34-1,X32+$AP34)),IF(AND(X34&gt;=$AM36,X34&lt;=$AN36),MIN(X34+$AR36,IF(X32&gt;X34,X32+$AP36-1,X32+$AP36)),IF(AND(X34&gt;=$AM37,X34&lt;=$AN37),MIN(X34+$AR37,IF(X32&gt;X34,X32+$AP37-1,X32+$AP37)),IF(AND(X34&gt;=$AM38,X34&lt;=$AN38),MIN(X34+$AR38,IF(X32&gt;X34,X32+$AP38-1,X32+$AP38)),IF(AND(X34&gt;=$AM39,X34&lt;=$AN39),MIN(X34+$AR39,IF(X32&gt;X34,X32+$AP39-1,X32+$AP39)),IF(AND(X34&gt;=$AM40,X34&lt;=$AN40),MIN(X34+$AR40,IF(X32&gt;X34,X32+$AP40-1,X32+$AP40)),IF(AND(X34&gt;=$AM41,X34&lt;=$AN41),MIN(X34+$AR41,IF(X32&gt;X34,X32+$AP41-1,X32+$AP41)))))))))))))&lt;1,IF(AND(X34&gt;=$AM31,X34&lt;=$AN31),MIN(X34+$AR31,IF(X32&gt;X34,X32+$AP31-1,X32+$AP31)),IF(AND(X34&gt;=$AM32,X34&lt;=$AN32),MIN(X34+$AR32,IF(X32&gt;X34,X32+$AP32-1,X32+$AP32)),IF(AND(X34&gt;=$AM33,X34&lt;=$AN33),MIN(X34+$AR33,IF(X32&gt;X34,X32+$AP33-1,X32+$AP33)),IF(AND(X34&gt;=$AM34,X34&lt;=$AN34),MIN(X34+$AR34,IF(X32&gt;X34,X32+$AP34-1,X32+$AP34)),IF(AND(X34&gt;=$AM35,X34&lt;=$AN35),MIN(X34+$AR34,IF(X32&gt;X34,X32+$AP34-1,X32+$AP34)),IF(AND(X34&gt;=$AM36,X34&lt;=$AN36),MIN(X34+$AR36,IF(X32&gt;X34,X32+$AP36-1,X32+$AP36)),IF(AND(X34&gt;=$AM37,X34&lt;=$AN37),MIN(X34+$AR37,IF(X32&gt;X34,X32+$AP37-1,X32+$AP37)),IF(AND(X34&gt;=$AM38,X34&lt;=$AN38),MIN(X34+$AR38,IF(X32&gt;X34,X32+$AP38-1,X32+$AP38)),IF(AND(X34&gt;=$AM39,X34&lt;=$AN39),MIN(X34+$AR39,IF(X32&gt;X34,X32+$AP39-1,X32+$AP39)),IF(AND(X34&gt;=$AM40,X34&lt;=$AN40),MIN(X34+$AR40,IF(X32&gt;X34,X32+$AP40-1,X32+$AP40)),IF(AND(X34&gt;=$AM41,X34&lt;=$AN41),MIN(X34+$AR41,IF(X32&gt;X34,X32+$AP41-1,X32+$AP41))))))))))))),IF(AND(X34&gt;=$AM31,X34&lt;=$AN31),MIN(X34+$AR31,IF(X32&gt;X34,X32+$AP31-1,X32+$AP31)),IF(AND(X34&gt;=$AM32,X34&lt;=$AN32),MIN(X34+$AR32,IF(X32&gt;X34,X32+$AP32-1,X32+$AP32)),IF(AND(X34&gt;=$AM33,X34&lt;=$AN33),MIN(X34+$AR33,IF(X32&gt;X34,X32+$AP33-1,X32+$AP33)),IF(AND(X34&gt;=$AM34,X34&lt;=$AN34),MIN(X34+$AR34,IF(X32&gt;X34,X32+$AP34-1,X32+$AP34)),IF(AND(X34&gt;=$AM35,X34&lt;=$AN35),MIN(X34+$AR34,IF(X32&gt;X34,X32+$AP34-1,X32+$AP34)),IF(AND(X34&gt;=$AM36,X34&lt;=$AN36),MIN(X34+$AR36,IF(X32&gt;X34,X32+$AP36-1,X32+$AP36)),IF(AND(X34&gt;=$AM37,X34&lt;=$AN37),MIN(X34+$AR37,IF(X32&gt;X34,X32+$AP37-1,X32+$AP37)),IF(AND(X34&gt;=$AM38,X34&lt;=$AN38),MIN(X34+$AR38,IF(X32&gt;X34,X32+$AP38-1,X32+$AP38)),IF(AND(X34&gt;=$AM39,X34&lt;=$AN39),MIN(X34+$AR39,IF(X32&gt;X34,X32+$AP39-1,X32+$AP39)),IF(AND(X34&gt;=$AM40,X34&lt;=$AN40),MIN(X34+$AR40,IF(X32&gt;X34,X32+$AP40-1,X32+$AP40)),IF(AND(X34&gt;=$AM41,X34&lt;=$AN41),MIN(X34+$AR41,IF(X32&gt;X34,X32+$AP41-1,X32+$AP41)))))))))))))-1)</f>
        <v>0.41666666666666652</v>
      </c>
      <c r="Y36" s="75">
        <f>IF(IF(AND(Y34&gt;=$AM31,Y34&lt;=$AN31),MIN(Y34+$AR31,IF(Y32&gt;Y34,Y32+$AP31-1,Y32+$AP31)),IF(AND(Y34&gt;=$AM32,Y34&lt;=$AN32),MIN(Y34+$AR32,IF(Y32&gt;Y34,Y32+$AP32-1,Y32+$AP32)),IF(AND(Y34&gt;=$AM33,Y34&lt;=$AN33),MIN(Y34+$AR33,IF(Y32&gt;Y34,Y32+$AP33-1,Y32+$AP33)),IF(AND(Y34&gt;=$AM34,Y34&lt;=$AN34),MIN(Y34+$AR34,IF(Y32&gt;Y34,Y32+$AP34-1,Y32+$AP34)),IF(AND(Y34&gt;=$AM35,Y34&lt;=$AN35),MIN(Y34+$AR34,IF(Y32&gt;Y34,Y32+$AP34-1,Y32+$AP34)),IF(AND(Y34&gt;=$AM36,Y34&lt;=$AN36),MIN(Y34+$AR36,IF(Y32&gt;Y34,Y32+$AP36-1,Y32+$AP36)),IF(AND(Y34&gt;=$AM37,Y34&lt;=$AN37),MIN(Y34+$AR37,IF(Y32&gt;Y34,Y32+$AP37-1,Y32+$AP37)),IF(AND(Y34&gt;=$AM38,Y34&lt;=$AN38),MIN(Y34+$AR38,IF(Y32&gt;Y34,Y32+$AP38-1,Y32+$AP38)),IF(AND(Y34&gt;=$AM39,Y34&lt;=$AN39),MIN(Y34+$AR39,IF(Y32&gt;Y34,Y32+$AP39-1,Y32+$AP39)),IF(AND(Y34&gt;=$AM40,Y34&lt;=$AN40),MIN(Y34+$AR40,IF(Y32&gt;Y34,Y32+$AP40-1,Y32+$AP40)),IF(AND(Y34&gt;=$AM41,Y34&lt;=$AN41),MIN(Y34+$AR41,IF(Y32&gt;Y34,Y32+$AP41-1,Y32+$AP41)))))))))))))&lt;1,IF(AND(Y34&gt;=$AM31,Y34&lt;=$AN31),MIN(Y34+$AR31,IF(Y32&gt;Y34,Y32+$AP31-1,Y32+$AP31)),IF(AND(Y34&gt;=$AM32,Y34&lt;=$AN32),MIN(Y34+$AR32,IF(Y32&gt;Y34,Y32+$AP32-1,Y32+$AP32)),IF(AND(Y34&gt;=$AM33,Y34&lt;=$AN33),MIN(Y34+$AR33,IF(Y32&gt;Y34,Y32+$AP33-1,Y32+$AP33)),IF(AND(Y34&gt;=$AM34,Y34&lt;=$AN34),MIN(Y34+$AR34,IF(Y32&gt;Y34,Y32+$AP34-1,Y32+$AP34)),IF(AND(Y34&gt;=$AM35,Y34&lt;=$AN35),MIN(Y34+$AR34,IF(Y32&gt;Y34,Y32+$AP34-1,Y32+$AP34)),IF(AND(Y34&gt;=$AM36,Y34&lt;=$AN36),MIN(Y34+$AR36,IF(Y32&gt;Y34,Y32+$AP36-1,Y32+$AP36)),IF(AND(Y34&gt;=$AM37,Y34&lt;=$AN37),MIN(Y34+$AR37,IF(Y32&gt;Y34,Y32+$AP37-1,Y32+$AP37)),IF(AND(Y34&gt;=$AM38,Y34&lt;=$AN38),MIN(Y34+$AR38,IF(Y32&gt;Y34,Y32+$AP38-1,Y32+$AP38)),IF(AND(Y34&gt;=$AM39,Y34&lt;=$AN39),MIN(Y34+$AR39,IF(Y32&gt;Y34,Y32+$AP39-1,Y32+$AP39)),IF(AND(Y34&gt;=$AM40,Y34&lt;=$AN40),MIN(Y34+$AR40,IF(Y32&gt;Y34,Y32+$AP40-1,Y32+$AP40)),IF(AND(Y34&gt;=$AM41,Y34&lt;=$AN41),MIN(Y34+$AR41,IF(Y32&gt;Y34,Y32+$AP41-1,Y32+$AP41))))))))))))),IF(AND(Y34&gt;=$AM31,Y34&lt;=$AN31),MIN(Y34+$AR31,IF(Y32&gt;Y34,Y32+$AP31-1,Y32+$AP31)),IF(AND(Y34&gt;=$AM32,Y34&lt;=$AN32),MIN(Y34+$AR32,IF(Y32&gt;Y34,Y32+$AP32-1,Y32+$AP32)),IF(AND(Y34&gt;=$AM33,Y34&lt;=$AN33),MIN(Y34+$AR33,IF(Y32&gt;Y34,Y32+$AP33-1,Y32+$AP33)),IF(AND(Y34&gt;=$AM34,Y34&lt;=$AN34),MIN(Y34+$AR34,IF(Y32&gt;Y34,Y32+$AP34-1,Y32+$AP34)),IF(AND(Y34&gt;=$AM35,Y34&lt;=$AN35),MIN(Y34+$AR34,IF(Y32&gt;Y34,Y32+$AP34-1,Y32+$AP34)),IF(AND(Y34&gt;=$AM36,Y34&lt;=$AN36),MIN(Y34+$AR36,IF(Y32&gt;Y34,Y32+$AP36-1,Y32+$AP36)),IF(AND(Y34&gt;=$AM37,Y34&lt;=$AN37),MIN(Y34+$AR37,IF(Y32&gt;Y34,Y32+$AP37-1,Y32+$AP37)),IF(AND(Y34&gt;=$AM38,Y34&lt;=$AN38),MIN(Y34+$AR38,IF(Y32&gt;Y34,Y32+$AP38-1,Y32+$AP38)),IF(AND(Y34&gt;=$AM39,Y34&lt;=$AN39),MIN(Y34+$AR39,IF(Y32&gt;Y34,Y32+$AP39-1,Y32+$AP39)),IF(AND(Y34&gt;=$AM40,Y34&lt;=$AN40),MIN(Y34+$AR40,IF(Y32&gt;Y34,Y32+$AP40-1,Y32+$AP40)),IF(AND(Y34&gt;=$AM41,Y34&lt;=$AN41),MIN(Y34+$AR41,IF(Y32&gt;Y34,Y32+$AP41-1,Y32+$AP41)))))))))))))-1)</f>
        <v>0.41666666666666652</v>
      </c>
      <c r="Z36" s="75">
        <f>IF(IF(AND(Z34&gt;=$AM31,Z34&lt;=$AN31),MIN(Z34+$AR31,IF(Z32&gt;Z34,Z32+$AP31-1,Z32+$AP31)),IF(AND(Z34&gt;=$AM32,Z34&lt;=$AN32),MIN(Z34+$AR32,IF(Z32&gt;Z34,Z32+$AP32-1,Z32+$AP32)),IF(AND(Z34&gt;=$AM33,Z34&lt;=$AN33),MIN(Z34+$AR33,IF(Z32&gt;Z34,Z32+$AP33-1,Z32+$AP33)),IF(AND(Z34&gt;=$AM34,Z34&lt;=$AN34),MIN(Z34+$AR34,IF(Z32&gt;Z34,Z32+$AP34-1,Z32+$AP34)),IF(AND(Z34&gt;=$AM35,Z34&lt;=$AN35),MIN(Z34+$AR34,IF(Z32&gt;Z34,Z32+$AP34-1,Z32+$AP34)),IF(AND(Z34&gt;=$AM36,Z34&lt;=$AN36),MIN(Z34+$AR36,IF(Z32&gt;Z34,Z32+$AP36-1,Z32+$AP36)),IF(AND(Z34&gt;=$AM37,Z34&lt;=$AN37),MIN(Z34+$AR37,IF(Z32&gt;Z34,Z32+$AP37-1,Z32+$AP37)),IF(AND(Z34&gt;=$AM38,Z34&lt;=$AN38),MIN(Z34+$AR38,IF(Z32&gt;Z34,Z32+$AP38-1,Z32+$AP38)),IF(AND(Z34&gt;=$AM39,Z34&lt;=$AN39),MIN(Z34+$AR39,IF(Z32&gt;Z34,Z32+$AP39-1,Z32+$AP39)),IF(AND(Z34&gt;=$AM40,Z34&lt;=$AN40),MIN(Z34+$AR40,IF(Z32&gt;Z34,Z32+$AP40-1,Z32+$AP40)),IF(AND(Z34&gt;=$AM41,Z34&lt;=$AN41),MIN(Z34+$AR41,IF(Z32&gt;Z34,Z32+$AP41-1,Z32+$AP41)))))))))))))&lt;1,IF(AND(Z34&gt;=$AM31,Z34&lt;=$AN31),MIN(Z34+$AR31,IF(Z32&gt;Z34,Z32+$AP31-1,Z32+$AP31)),IF(AND(Z34&gt;=$AM32,Z34&lt;=$AN32),MIN(Z34+$AR32,IF(Z32&gt;Z34,Z32+$AP32-1,Z32+$AP32)),IF(AND(Z34&gt;=$AM33,Z34&lt;=$AN33),MIN(Z34+$AR33,IF(Z32&gt;Z34,Z32+$AP33-1,Z32+$AP33)),IF(AND(Z34&gt;=$AM34,Z34&lt;=$AN34),MIN(Z34+$AR34,IF(Z32&gt;Z34,Z32+$AP34-1,Z32+$AP34)),IF(AND(Z34&gt;=$AM35,Z34&lt;=$AN35),MIN(Z34+$AR34,IF(Z32&gt;Z34,Z32+$AP34-1,Z32+$AP34)),IF(AND(Z34&gt;=$AM36,Z34&lt;=$AN36),MIN(Z34+$AR36,IF(Z32&gt;Z34,Z32+$AP36-1,Z32+$AP36)),IF(AND(Z34&gt;=$AM37,Z34&lt;=$AN37),MIN(Z34+$AR37,IF(Z32&gt;Z34,Z32+$AP37-1,Z32+$AP37)),IF(AND(Z34&gt;=$AM38,Z34&lt;=$AN38),MIN(Z34+$AR38,IF(Z32&gt;Z34,Z32+$AP38-1,Z32+$AP38)),IF(AND(Z34&gt;=$AM39,Z34&lt;=$AN39),MIN(Z34+$AR39,IF(Z32&gt;Z34,Z32+$AP39-1,Z32+$AP39)),IF(AND(Z34&gt;=$AM40,Z34&lt;=$AN40),MIN(Z34+$AR40,IF(Z32&gt;Z34,Z32+$AP40-1,Z32+$AP40)),IF(AND(Z34&gt;=$AM41,Z34&lt;=$AN41),MIN(Z34+$AR41,IF(Z32&gt;Z34,Z32+$AP41-1,Z32+$AP41))))))))))))),IF(AND(Z34&gt;=$AM31,Z34&lt;=$AN31),MIN(Z34+$AR31,IF(Z32&gt;Z34,Z32+$AP31-1,Z32+$AP31)),IF(AND(Z34&gt;=$AM32,Z34&lt;=$AN32),MIN(Z34+$AR32,IF(Z32&gt;Z34,Z32+$AP32-1,Z32+$AP32)),IF(AND(Z34&gt;=$AM33,Z34&lt;=$AN33),MIN(Z34+$AR33,IF(Z32&gt;Z34,Z32+$AP33-1,Z32+$AP33)),IF(AND(Z34&gt;=$AM34,Z34&lt;=$AN34),MIN(Z34+$AR34,IF(Z32&gt;Z34,Z32+$AP34-1,Z32+$AP34)),IF(AND(Z34&gt;=$AM35,Z34&lt;=$AN35),MIN(Z34+$AR34,IF(Z32&gt;Z34,Z32+$AP34-1,Z32+$AP34)),IF(AND(Z34&gt;=$AM36,Z34&lt;=$AN36),MIN(Z34+$AR36,IF(Z32&gt;Z34,Z32+$AP36-1,Z32+$AP36)),IF(AND(Z34&gt;=$AM37,Z34&lt;=$AN37),MIN(Z34+$AR37,IF(Z32&gt;Z34,Z32+$AP37-1,Z32+$AP37)),IF(AND(Z34&gt;=$AM38,Z34&lt;=$AN38),MIN(Z34+$AR38,IF(Z32&gt;Z34,Z32+$AP38-1,Z32+$AP38)),IF(AND(Z34&gt;=$AM39,Z34&lt;=$AN39),MIN(Z34+$AR39,IF(Z32&gt;Z34,Z32+$AP39-1,Z32+$AP39)),IF(AND(Z34&gt;=$AM40,Z34&lt;=$AN40),MIN(Z34+$AR40,IF(Z32&gt;Z34,Z32+$AP40-1,Z32+$AP40)),IF(AND(Z34&gt;=$AM41,Z34&lt;=$AN41),MIN(Z34+$AR41,IF(Z32&gt;Z34,Z32+$AP41-1,Z32+$AP41)))))))))))))-1)</f>
        <v>0.41666666666666652</v>
      </c>
      <c r="AA36" s="162"/>
      <c r="AC36" s="75">
        <f>IF(IF(AND(AC34&gt;=$AM31,AC34&lt;=$AN31),MIN(AC34+$AO31,IF(AC32&gt;AC34,AC32+$AP31-1,AC32+$AP31)),IF(AND(AC34&gt;=$AM32,AC34&lt;=$AN32),MIN(AC34+$AO32,IF(AC32&gt;AC34,AC32+$AP32-1,AC32+$AP32)),IF(AND(AC34&gt;=$AM33,AC34&lt;=$AN33),MIN(AC34+$AO33,IF(AC32&gt;AC34,AC32+$AP33-1,AC32+$AP33)),IF(AND(AC34&gt;=$AM34,AC34&lt;=$AN34),MIN(AC34+$AO34,IF(AC32&gt;AC34,AC32+$AP34-1,AC32+$AP34)),IF(AND(AC34&gt;=$AM35,AC34&lt;=$AN35),MIN(AC34+$AO34,IF(AC32&gt;AC34,AC32+$AP34-1,AC32+$AP34)),IF(AND(AC34&gt;=$AM36,AC34&lt;=$AN36),MIN(AC34+$AO36,IF(AC32&gt;AC34,AC32+$AP36-1,AC32+$AP36)),IF(AND(AC34&gt;=$AM37,AC34&lt;=$AN37),MIN(AC34+$AO37,IF(AC32&gt;AC34,AC32+$AP37-1,AC32+$AP37)),IF(AND(AC34&gt;=$AM38,AC34&lt;=$AN38),MIN(AC34+$AO38,IF(AC32&gt;AC34,AC32+$AP38-1,AC32+$AP38)),IF(AND(AC34&gt;=$AM39,AC34&lt;=$AN39),MIN(AC34+$AO39,IF(AC32&gt;AC34,AC32+$AP39-1,AC32+$AP39)),IF(AND(AC34&gt;=$AM40,AC34&lt;=$AN40),MIN(AC34+$AO40,IF(AC32&gt;AC34,AC32+$AP40-1,AC32+$AP40)),IF(AND(AC34&gt;=$AM41,AC34&lt;=$AN41),MIN(AC34+$AO41,IF(AC32&gt;AC34,AC32+$AP41-1,AC32+$AP41)))))))))))))&lt;1,IF(AND(AC34&gt;=$AM31,AC34&lt;=$AN31),MIN(AC34+$AO31,IF(AC32&gt;AC34,AC32+$AP31-1,AC32+$AP31)),IF(AND(AC34&gt;=$AM32,AC34&lt;=$AN32),MIN(AC34+$AO32,IF(AC32&gt;AC34,AC32+$AP32-1,AC32+$AP32)),IF(AND(AC34&gt;=$AM33,AC34&lt;=$AN33),MIN(AC34+$AO33,IF(AC32&gt;AC34,AC32+$AP33-1,AC32+$AP33)),IF(AND(AC34&gt;=$AM34,AC34&lt;=$AN34),MIN(AC34+$AO34,IF(AC32&gt;AC34,AC32+$AP34-1,AC32+$AP34)),IF(AND(AC34&gt;=$AM35,AC34&lt;=$AN35),MIN(AC34+$AO34,IF(AC32&gt;AC34,AC32+$AP34-1,AC32+$AP34)),IF(AND(AC34&gt;=$AM36,AC34&lt;=$AN36),MIN(AC34+$AO36,IF(AC32&gt;AC34,AC32+$AP36-1,AC32+$AP36)),IF(AND(AC34&gt;=$AM37,AC34&lt;=$AN37),MIN(AC34+$AO37,IF(AC32&gt;AC34,AC32+$AP37-1,AC32+$AP37)),IF(AND(AC34&gt;=$AM38,AC34&lt;=$AN38),MIN(AC34+$AO38,IF(AC32&gt;AC34,AC32+$AP38-1,AC32+$AP38)),IF(AND(AC34&gt;=$AM39,AC34&lt;=$AN39),MIN(AC34+$AO39,IF(AC32&gt;AC34,AC32+$AP39-1,AC32+$AP39)),IF(AND(AC34&gt;=$AM40,AC34&lt;=$AN40),MIN(AC34+$AO40,IF(AC32&gt;AC34,AC32+$AP40-1,AC32+$AP40)),IF(AND(AC34&gt;=$AM41,AC34&lt;=$AN41),MIN(AC34+$AO41,IF(AC32&gt;AC34,AC32+$AP41-1,AC32+$AP41))))))))))))),IF(AND(AC34&gt;=$AM31,AC34&lt;=$AN31),MIN(AC34+$AO31,IF(AC32&gt;AC34,AC32+$AP31-1,AC32+$AP31)),IF(AND(AC34&gt;=$AM32,AC34&lt;=$AN32),MIN(AC34+$AO32,IF(AC32&gt;AC34,AC32+$AP32-1,AC32+$AP32)),IF(AND(AC34&gt;=$AM33,AC34&lt;=$AN33),MIN(AC34+$AO33,IF(AC32&gt;AC34,AC32+$AP33-1,AC32+$AP33)),IF(AND(AC34&gt;=$AM34,AC34&lt;=$AN34),MIN(AC34+$AO34,IF(AC32&gt;AC34,AC32+$AP34-1,AC32+$AP34)),IF(AND(AC34&gt;=$AM35,AC34&lt;=$AN35),MIN(AC34+$AO34,IF(AC32&gt;AC34,AC32+$AP34-1,AC32+$AP34)),IF(AND(AC34&gt;=$AM36,AC34&lt;=$AN36),MIN(AC34+$AO36,IF(AC32&gt;AC34,AC32+$AP36-1,AC32+$AP36)),IF(AND(AC34&gt;=$AM37,AC34&lt;=$AN37),MIN(AC34+$AO37,IF(AC32&gt;AC34,AC32+$AP37-1,AC32+$AP37)),IF(AND(AC34&gt;=$AM38,AC34&lt;=$AN38),MIN(AC34+$AO38,IF(AC32&gt;AC34,AC32+$AP38-1,AC32+$AP38)),IF(AND(AC34&gt;=$AM39,AC34&lt;=$AN39),MIN(AC34+$AO39,IF(AC32&gt;AC34,AC32+$AP39-1,AC32+$AP39)),IF(AND(AC34&gt;=$AM40,AC34&lt;=$AN40),MIN(AC34+$AO40,IF(AC32&gt;AC34,AC32+$AP40-1,AC32+$AP40)),IF(AND(AC34&gt;=$AM41,AC34&lt;=$AN41),MIN(AC34+$AO41,IF(AC32&gt;AC34,AC32+$AP41-1,AC32+$AP41)))))))))))))-1)</f>
        <v>0.41666666666666652</v>
      </c>
      <c r="AD36" s="75">
        <f>IF(IF(AND(AD34&gt;=$AM31,AD34&lt;=$AN31),MIN(AD34+$AO31,IF(AD32&gt;AD34,AD32+$AP31-1,AD32+$AP31)),IF(AND(AD34&gt;=$AM32,AD34&lt;=$AN32),MIN(AD34+$AO32,IF(AD32&gt;AD34,AD32+$AP32-1,AD32+$AP32)),IF(AND(AD34&gt;=$AM33,AD34&lt;=$AN33),MIN(AD34+$AO33,IF(AD32&gt;AD34,AD32+$AP33-1,AD32+$AP33)),IF(AND(AD34&gt;=$AM34,AD34&lt;=$AN34),MIN(AD34+$AO34,IF(AD32&gt;AD34,AD32+$AP34-1,AD32+$AP34)),IF(AND(AD34&gt;=$AM35,AD34&lt;=$AN35),MIN(AD34+$AO34,IF(AD32&gt;AD34,AD32+$AP34-1,AD32+$AP34)),IF(AND(AD34&gt;=$AM36,AD34&lt;=$AN36),MIN(AD34+$AO36,IF(AD32&gt;AD34,AD32+$AP36-1,AD32+$AP36)),IF(AND(AD34&gt;=$AM37,AD34&lt;=$AN37),MIN(AD34+$AO37,IF(AD32&gt;AD34,AD32+$AP37-1,AD32+$AP37)),IF(AND(AD34&gt;=$AM38,AD34&lt;=$AN38),MIN(AD34+$AO38,IF(AD32&gt;AD34,AD32+$AP38-1,AD32+$AP38)),IF(AND(AD34&gt;=$AM39,AD34&lt;=$AN39),MIN(AD34+$AO39,IF(AD32&gt;AD34,AD32+$AP39-1,AD32+$AP39)),IF(AND(AD34&gt;=$AM40,AD34&lt;=$AN40),MIN(AD34+$AO40,IF(AD32&gt;AD34,AD32+$AP40-1,AD32+$AP40)),IF(AND(AD34&gt;=$AM41,AD34&lt;=$AN41),MIN(AD34+$AO41,IF(AD32&gt;AD34,AD32+$AP41-1,AD32+$AP41)))))))))))))&lt;1,IF(AND(AD34&gt;=$AM31,AD34&lt;=$AN31),MIN(AD34+$AO31,IF(AD32&gt;AD34,AD32+$AP31-1,AD32+$AP31)),IF(AND(AD34&gt;=$AM32,AD34&lt;=$AN32),MIN(AD34+$AO32,IF(AD32&gt;AD34,AD32+$AP32-1,AD32+$AP32)),IF(AND(AD34&gt;=$AM33,AD34&lt;=$AN33),MIN(AD34+$AO33,IF(AD32&gt;AD34,AD32+$AP33-1,AD32+$AP33)),IF(AND(AD34&gt;=$AM34,AD34&lt;=$AN34),MIN(AD34+$AO34,IF(AD32&gt;AD34,AD32+$AP34-1,AD32+$AP34)),IF(AND(AD34&gt;=$AM35,AD34&lt;=$AN35),MIN(AD34+$AO34,IF(AD32&gt;AD34,AD32+$AP34-1,AD32+$AP34)),IF(AND(AD34&gt;=$AM36,AD34&lt;=$AN36),MIN(AD34+$AO36,IF(AD32&gt;AD34,AD32+$AP36-1,AD32+$AP36)),IF(AND(AD34&gt;=$AM37,AD34&lt;=$AN37),MIN(AD34+$AO37,IF(AD32&gt;AD34,AD32+$AP37-1,AD32+$AP37)),IF(AND(AD34&gt;=$AM38,AD34&lt;=$AN38),MIN(AD34+$AO38,IF(AD32&gt;AD34,AD32+$AP38-1,AD32+$AP38)),IF(AND(AD34&gt;=$AM39,AD34&lt;=$AN39),MIN(AD34+$AO39,IF(AD32&gt;AD34,AD32+$AP39-1,AD32+$AP39)),IF(AND(AD34&gt;=$AM40,AD34&lt;=$AN40),MIN(AD34+$AO40,IF(AD32&gt;AD34,AD32+$AP40-1,AD32+$AP40)),IF(AND(AD34&gt;=$AM41,AD34&lt;=$AN41),MIN(AD34+$AO41,IF(AD32&gt;AD34,AD32+$AP41-1,AD32+$AP41))))))))))))),IF(AND(AD34&gt;=$AM31,AD34&lt;=$AN31),MIN(AD34+$AO31,IF(AD32&gt;AD34,AD32+$AP31-1,AD32+$AP31)),IF(AND(AD34&gt;=$AM32,AD34&lt;=$AN32),MIN(AD34+$AO32,IF(AD32&gt;AD34,AD32+$AP32-1,AD32+$AP32)),IF(AND(AD34&gt;=$AM33,AD34&lt;=$AN33),MIN(AD34+$AO33,IF(AD32&gt;AD34,AD32+$AP33-1,AD32+$AP33)),IF(AND(AD34&gt;=$AM34,AD34&lt;=$AN34),MIN(AD34+$AO34,IF(AD32&gt;AD34,AD32+$AP34-1,AD32+$AP34)),IF(AND(AD34&gt;=$AM35,AD34&lt;=$AN35),MIN(AD34+$AO34,IF(AD32&gt;AD34,AD32+$AP34-1,AD32+$AP34)),IF(AND(AD34&gt;=$AM36,AD34&lt;=$AN36),MIN(AD34+$AO36,IF(AD32&gt;AD34,AD32+$AP36-1,AD32+$AP36)),IF(AND(AD34&gt;=$AM37,AD34&lt;=$AN37),MIN(AD34+$AO37,IF(AD32&gt;AD34,AD32+$AP37-1,AD32+$AP37)),IF(AND(AD34&gt;=$AM38,AD34&lt;=$AN38),MIN(AD34+$AO38,IF(AD32&gt;AD34,AD32+$AP38-1,AD32+$AP38)),IF(AND(AD34&gt;=$AM39,AD34&lt;=$AN39),MIN(AD34+$AO39,IF(AD32&gt;AD34,AD32+$AP39-1,AD32+$AP39)),IF(AND(AD34&gt;=$AM40,AD34&lt;=$AN40),MIN(AD34+$AO40,IF(AD32&gt;AD34,AD32+$AP40-1,AD32+$AP40)),IF(AND(AD34&gt;=$AM41,AD34&lt;=$AN41),MIN(AD34+$AO41,IF(AD32&gt;AD34,AD32+$AP41-1,AD32+$AP41)))))))))))))-1)</f>
        <v>0.41666666666666652</v>
      </c>
      <c r="AE36" s="75">
        <f>IF(IF(AND(AE34&gt;=$AM31,AE34&lt;=$AN31),MIN(AE34+$AO31,IF(AE32&gt;AE34,AE32+$AP31-1,AE32+$AP31)),IF(AND(AE34&gt;=$AM32,AE34&lt;=$AN32),MIN(AE34+$AO32,IF(AE32&gt;AE34,AE32+$AP32-1,AE32+$AP32)),IF(AND(AE34&gt;=$AM33,AE34&lt;=$AN33),MIN(AE34+$AO33,IF(AE32&gt;AE34,AE32+$AP33-1,AE32+$AP33)),IF(AND(AE34&gt;=$AM34,AE34&lt;=$AN34),MIN(AE34+$AO34,IF(AE32&gt;AE34,AE32+$AP34-1,AE32+$AP34)),IF(AND(AE34&gt;=$AM35,AE34&lt;=$AN35),MIN(AE34+$AO34,IF(AE32&gt;AE34,AE32+$AP34-1,AE32+$AP34)),IF(AND(AE34&gt;=$AM36,AE34&lt;=$AN36),MIN(AE34+$AO36,IF(AE32&gt;AE34,AE32+$AP36-1,AE32+$AP36)),IF(AND(AE34&gt;=$AM37,AE34&lt;=$AN37),MIN(AE34+$AO37,IF(AE32&gt;AE34,AE32+$AP37-1,AE32+$AP37)),IF(AND(AE34&gt;=$AM38,AE34&lt;=$AN38),MIN(AE34+$AO38,IF(AE32&gt;AE34,AE32+$AP38-1,AE32+$AP38)),IF(AND(AE34&gt;=$AM39,AE34&lt;=$AN39),MIN(AE34+$AO39,IF(AE32&gt;AE34,AE32+$AP39-1,AE32+$AP39)),IF(AND(AE34&gt;=$AM40,AE34&lt;=$AN40),MIN(AE34+$AO40,IF(AE32&gt;AE34,AE32+$AP40-1,AE32+$AP40)),IF(AND(AE34&gt;=$AM41,AE34&lt;=$AN41),MIN(AE34+$AO41,IF(AE32&gt;AE34,AE32+$AP41-1,AE32+$AP41)))))))))))))&lt;1,IF(AND(AE34&gt;=$AM31,AE34&lt;=$AN31),MIN(AE34+$AO31,IF(AE32&gt;AE34,AE32+$AP31-1,AE32+$AP31)),IF(AND(AE34&gt;=$AM32,AE34&lt;=$AN32),MIN(AE34+$AO32,IF(AE32&gt;AE34,AE32+$AP32-1,AE32+$AP32)),IF(AND(AE34&gt;=$AM33,AE34&lt;=$AN33),MIN(AE34+$AO33,IF(AE32&gt;AE34,AE32+$AP33-1,AE32+$AP33)),IF(AND(AE34&gt;=$AM34,AE34&lt;=$AN34),MIN(AE34+$AO34,IF(AE32&gt;AE34,AE32+$AP34-1,AE32+$AP34)),IF(AND(AE34&gt;=$AM35,AE34&lt;=$AN35),MIN(AE34+$AO34,IF(AE32&gt;AE34,AE32+$AP34-1,AE32+$AP34)),IF(AND(AE34&gt;=$AM36,AE34&lt;=$AN36),MIN(AE34+$AO36,IF(AE32&gt;AE34,AE32+$AP36-1,AE32+$AP36)),IF(AND(AE34&gt;=$AM37,AE34&lt;=$AN37),MIN(AE34+$AO37,IF(AE32&gt;AE34,AE32+$AP37-1,AE32+$AP37)),IF(AND(AE34&gt;=$AM38,AE34&lt;=$AN38),MIN(AE34+$AO38,IF(AE32&gt;AE34,AE32+$AP38-1,AE32+$AP38)),IF(AND(AE34&gt;=$AM39,AE34&lt;=$AN39),MIN(AE34+$AO39,IF(AE32&gt;AE34,AE32+$AP39-1,AE32+$AP39)),IF(AND(AE34&gt;=$AM40,AE34&lt;=$AN40),MIN(AE34+$AO40,IF(AE32&gt;AE34,AE32+$AP40-1,AE32+$AP40)),IF(AND(AE34&gt;=$AM41,AE34&lt;=$AN41),MIN(AE34+$AO41,IF(AE32&gt;AE34,AE32+$AP41-1,AE32+$AP41))))))))))))),IF(AND(AE34&gt;=$AM31,AE34&lt;=$AN31),MIN(AE34+$AO31,IF(AE32&gt;AE34,AE32+$AP31-1,AE32+$AP31)),IF(AND(AE34&gt;=$AM32,AE34&lt;=$AN32),MIN(AE34+$AO32,IF(AE32&gt;AE34,AE32+$AP32-1,AE32+$AP32)),IF(AND(AE34&gt;=$AM33,AE34&lt;=$AN33),MIN(AE34+$AO33,IF(AE32&gt;AE34,AE32+$AP33-1,AE32+$AP33)),IF(AND(AE34&gt;=$AM34,AE34&lt;=$AN34),MIN(AE34+$AO34,IF(AE32&gt;AE34,AE32+$AP34-1,AE32+$AP34)),IF(AND(AE34&gt;=$AM35,AE34&lt;=$AN35),MIN(AE34+$AO34,IF(AE32&gt;AE34,AE32+$AP34-1,AE32+$AP34)),IF(AND(AE34&gt;=$AM36,AE34&lt;=$AN36),MIN(AE34+$AO36,IF(AE32&gt;AE34,AE32+$AP36-1,AE32+$AP36)),IF(AND(AE34&gt;=$AM37,AE34&lt;=$AN37),MIN(AE34+$AO37,IF(AE32&gt;AE34,AE32+$AP37-1,AE32+$AP37)),IF(AND(AE34&gt;=$AM38,AE34&lt;=$AN38),MIN(AE34+$AO38,IF(AE32&gt;AE34,AE32+$AP38-1,AE32+$AP38)),IF(AND(AE34&gt;=$AM39,AE34&lt;=$AN39),MIN(AE34+$AO39,IF(AE32&gt;AE34,AE32+$AP39-1,AE32+$AP39)),IF(AND(AE34&gt;=$AM40,AE34&lt;=$AN40),MIN(AE34+$AO40,IF(AE32&gt;AE34,AE32+$AP40-1,AE32+$AP40)),IF(AND(AE34&gt;=$AM41,AE34&lt;=$AN41),MIN(AE34+$AO41,IF(AE32&gt;AE34,AE32+$AP41-1,AE32+$AP41)))))))))))))-1)</f>
        <v>0.41666666666666652</v>
      </c>
      <c r="AF36" s="75">
        <f>IF(IF(AND(AF34&gt;=$AM31,AF34&lt;=$AN31),MIN(AF34+$AO31,IF(AF32&gt;AF34,AF32+$AP31-1,AF32+$AP31)),IF(AND(AF34&gt;=$AM32,AF34&lt;=$AN32),MIN(AF34+$AO32,IF(AF32&gt;AF34,AF32+$AP32-1,AF32+$AP32)),IF(AND(AF34&gt;=$AM33,AF34&lt;=$AN33),MIN(AF34+$AO33,IF(AF32&gt;AF34,AF32+$AP33-1,AF32+$AP33)),IF(AND(AF34&gt;=$AM34,AF34&lt;=$AN34),MIN(AF34+$AO34,IF(AF32&gt;AF34,AF32+$AP34-1,AF32+$AP34)),IF(AND(AF34&gt;=$AM35,AF34&lt;=$AN35),MIN(AF34+$AO34,IF(AF32&gt;AF34,AF32+$AP34-1,AF32+$AP34)),IF(AND(AF34&gt;=$AM36,AF34&lt;=$AN36),MIN(AF34+$AO36,IF(AF32&gt;AF34,AF32+$AP36-1,AF32+$AP36)),IF(AND(AF34&gt;=$AM37,AF34&lt;=$AN37),MIN(AF34+$AO37,IF(AF32&gt;AF34,AF32+$AP37-1,AF32+$AP37)),IF(AND(AF34&gt;=$AM38,AF34&lt;=$AN38),MIN(AF34+$AO38,IF(AF32&gt;AF34,AF32+$AP38-1,AF32+$AP38)),IF(AND(AF34&gt;=$AM39,AF34&lt;=$AN39),MIN(AF34+$AO39,IF(AF32&gt;AF34,AF32+$AP39-1,AF32+$AP39)),IF(AND(AF34&gt;=$AM40,AF34&lt;=$AN40),MIN(AF34+$AO40,IF(AF32&gt;AF34,AF32+$AP40-1,AF32+$AP40)),IF(AND(AF34&gt;=$AM41,AF34&lt;=$AN41),MIN(AF34+$AO41,IF(AF32&gt;AF34,AF32+$AP41-1,AF32+$AP41)))))))))))))&lt;1,IF(AND(AF34&gt;=$AM31,AF34&lt;=$AN31),MIN(AF34+$AO31,IF(AF32&gt;AF34,AF32+$AP31-1,AF32+$AP31)),IF(AND(AF34&gt;=$AM32,AF34&lt;=$AN32),MIN(AF34+$AO32,IF(AF32&gt;AF34,AF32+$AP32-1,AF32+$AP32)),IF(AND(AF34&gt;=$AM33,AF34&lt;=$AN33),MIN(AF34+$AO33,IF(AF32&gt;AF34,AF32+$AP33-1,AF32+$AP33)),IF(AND(AF34&gt;=$AM34,AF34&lt;=$AN34),MIN(AF34+$AO34,IF(AF32&gt;AF34,AF32+$AP34-1,AF32+$AP34)),IF(AND(AF34&gt;=$AM35,AF34&lt;=$AN35),MIN(AF34+$AO34,IF(AF32&gt;AF34,AF32+$AP34-1,AF32+$AP34)),IF(AND(AF34&gt;=$AM36,AF34&lt;=$AN36),MIN(AF34+$AO36,IF(AF32&gt;AF34,AF32+$AP36-1,AF32+$AP36)),IF(AND(AF34&gt;=$AM37,AF34&lt;=$AN37),MIN(AF34+$AO37,IF(AF32&gt;AF34,AF32+$AP37-1,AF32+$AP37)),IF(AND(AF34&gt;=$AM38,AF34&lt;=$AN38),MIN(AF34+$AO38,IF(AF32&gt;AF34,AF32+$AP38-1,AF32+$AP38)),IF(AND(AF34&gt;=$AM39,AF34&lt;=$AN39),MIN(AF34+$AO39,IF(AF32&gt;AF34,AF32+$AP39-1,AF32+$AP39)),IF(AND(AF34&gt;=$AM40,AF34&lt;=$AN40),MIN(AF34+$AO40,IF(AF32&gt;AF34,AF32+$AP40-1,AF32+$AP40)),IF(AND(AF34&gt;=$AM41,AF34&lt;=$AN41),MIN(AF34+$AO41,IF(AF32&gt;AF34,AF32+$AP41-1,AF32+$AP41))))))))))))),IF(AND(AF34&gt;=$AM31,AF34&lt;=$AN31),MIN(AF34+$AO31,IF(AF32&gt;AF34,AF32+$AP31-1,AF32+$AP31)),IF(AND(AF34&gt;=$AM32,AF34&lt;=$AN32),MIN(AF34+$AO32,IF(AF32&gt;AF34,AF32+$AP32-1,AF32+$AP32)),IF(AND(AF34&gt;=$AM33,AF34&lt;=$AN33),MIN(AF34+$AO33,IF(AF32&gt;AF34,AF32+$AP33-1,AF32+$AP33)),IF(AND(AF34&gt;=$AM34,AF34&lt;=$AN34),MIN(AF34+$AO34,IF(AF32&gt;AF34,AF32+$AP34-1,AF32+$AP34)),IF(AND(AF34&gt;=$AM35,AF34&lt;=$AN35),MIN(AF34+$AO34,IF(AF32&gt;AF34,AF32+$AP34-1,AF32+$AP34)),IF(AND(AF34&gt;=$AM36,AF34&lt;=$AN36),MIN(AF34+$AO36,IF(AF32&gt;AF34,AF32+$AP36-1,AF32+$AP36)),IF(AND(AF34&gt;=$AM37,AF34&lt;=$AN37),MIN(AF34+$AO37,IF(AF32&gt;AF34,AF32+$AP37-1,AF32+$AP37)),IF(AND(AF34&gt;=$AM38,AF34&lt;=$AN38),MIN(AF34+$AO38,IF(AF32&gt;AF34,AF32+$AP38-1,AF32+$AP38)),IF(AND(AF34&gt;=$AM39,AF34&lt;=$AN39),MIN(AF34+$AO39,IF(AF32&gt;AF34,AF32+$AP39-1,AF32+$AP39)),IF(AND(AF34&gt;=$AM40,AF34&lt;=$AN40),MIN(AF34+$AO40,IF(AF32&gt;AF34,AF32+$AP40-1,AF32+$AP40)),IF(AND(AF34&gt;=$AM41,AF34&lt;=$AN41),MIN(AF34+$AO41,IF(AF32&gt;AF34,AF32+$AP41-1,AF32+$AP41)))))))))))))-1)</f>
        <v>0.41666666666666652</v>
      </c>
      <c r="AG36" s="75">
        <f>IF(IF(AND(AG34&gt;=$AM31,AG34&lt;=$AN31),MIN(AG34+$AO31,IF(AG32&gt;AG34,AG32+$AP31-1,AG32+$AP31)),IF(AND(AG34&gt;=$AM32,AG34&lt;=$AN32),MIN(AG34+$AO32,IF(AG32&gt;AG34,AG32+$AP32-1,AG32+$AP32)),IF(AND(AG34&gt;=$AM33,AG34&lt;=$AN33),MIN(AG34+$AO33,IF(AG32&gt;AG34,AG32+$AP33-1,AG32+$AP33)),IF(AND(AG34&gt;=$AM34,AG34&lt;=$AN34),MIN(AG34+$AO34,IF(AG32&gt;AG34,AG32+$AP34-1,AG32+$AP34)),IF(AND(AG34&gt;=$AM35,AG34&lt;=$AN35),MIN(AG34+$AO34,IF(AG32&gt;AG34,AG32+$AP34-1,AG32+$AP34)),IF(AND(AG34&gt;=$AM36,AG34&lt;=$AN36),MIN(AG34+$AO36,IF(AG32&gt;AG34,AG32+$AP36-1,AG32+$AP36)),IF(AND(AG34&gt;=$AM37,AG34&lt;=$AN37),MIN(AG34+$AO37,IF(AG32&gt;AG34,AG32+$AP37-1,AG32+$AP37)),IF(AND(AG34&gt;=$AM38,AG34&lt;=$AN38),MIN(AG34+$AO38,IF(AG32&gt;AG34,AG32+$AP38-1,AG32+$AP38)),IF(AND(AG34&gt;=$AM39,AG34&lt;=$AN39),MIN(AG34+$AO39,IF(AG32&gt;AG34,AG32+$AP39-1,AG32+$AP39)),IF(AND(AG34&gt;=$AM40,AG34&lt;=$AN40),MIN(AG34+$AO40,IF(AG32&gt;AG34,AG32+$AP40-1,AG32+$AP40)),IF(AND(AG34&gt;=$AM41,AG34&lt;=$AN41),MIN(AG34+$AO41,IF(AG32&gt;AG34,AG32+$AP41-1,AG32+$AP41)))))))))))))&lt;1,IF(AND(AG34&gt;=$AM31,AG34&lt;=$AN31),MIN(AG34+$AO31,IF(AG32&gt;AG34,AG32+$AP31-1,AG32+$AP31)),IF(AND(AG34&gt;=$AM32,AG34&lt;=$AN32),MIN(AG34+$AO32,IF(AG32&gt;AG34,AG32+$AP32-1,AG32+$AP32)),IF(AND(AG34&gt;=$AM33,AG34&lt;=$AN33),MIN(AG34+$AO33,IF(AG32&gt;AG34,AG32+$AP33-1,AG32+$AP33)),IF(AND(AG34&gt;=$AM34,AG34&lt;=$AN34),MIN(AG34+$AO34,IF(AG32&gt;AG34,AG32+$AP34-1,AG32+$AP34)),IF(AND(AG34&gt;=$AM35,AG34&lt;=$AN35),MIN(AG34+$AO34,IF(AG32&gt;AG34,AG32+$AP34-1,AG32+$AP34)),IF(AND(AG34&gt;=$AM36,AG34&lt;=$AN36),MIN(AG34+$AO36,IF(AG32&gt;AG34,AG32+$AP36-1,AG32+$AP36)),IF(AND(AG34&gt;=$AM37,AG34&lt;=$AN37),MIN(AG34+$AO37,IF(AG32&gt;AG34,AG32+$AP37-1,AG32+$AP37)),IF(AND(AG34&gt;=$AM38,AG34&lt;=$AN38),MIN(AG34+$AO38,IF(AG32&gt;AG34,AG32+$AP38-1,AG32+$AP38)),IF(AND(AG34&gt;=$AM39,AG34&lt;=$AN39),MIN(AG34+$AO39,IF(AG32&gt;AG34,AG32+$AP39-1,AG32+$AP39)),IF(AND(AG34&gt;=$AM40,AG34&lt;=$AN40),MIN(AG34+$AO40,IF(AG32&gt;AG34,AG32+$AP40-1,AG32+$AP40)),IF(AND(AG34&gt;=$AM41,AG34&lt;=$AN41),MIN(AG34+$AO41,IF(AG32&gt;AG34,AG32+$AP41-1,AG32+$AP41))))))))))))),IF(AND(AG34&gt;=$AM31,AG34&lt;=$AN31),MIN(AG34+$AO31,IF(AG32&gt;AG34,AG32+$AP31-1,AG32+$AP31)),IF(AND(AG34&gt;=$AM32,AG34&lt;=$AN32),MIN(AG34+$AO32,IF(AG32&gt;AG34,AG32+$AP32-1,AG32+$AP32)),IF(AND(AG34&gt;=$AM33,AG34&lt;=$AN33),MIN(AG34+$AO33,IF(AG32&gt;AG34,AG32+$AP33-1,AG32+$AP33)),IF(AND(AG34&gt;=$AM34,AG34&lt;=$AN34),MIN(AG34+$AO34,IF(AG32&gt;AG34,AG32+$AP34-1,AG32+$AP34)),IF(AND(AG34&gt;=$AM35,AG34&lt;=$AN35),MIN(AG34+$AO34,IF(AG32&gt;AG34,AG32+$AP34-1,AG32+$AP34)),IF(AND(AG34&gt;=$AM36,AG34&lt;=$AN36),MIN(AG34+$AO36,IF(AG32&gt;AG34,AG32+$AP36-1,AG32+$AP36)),IF(AND(AG34&gt;=$AM37,AG34&lt;=$AN37),MIN(AG34+$AO37,IF(AG32&gt;AG34,AG32+$AP37-1,AG32+$AP37)),IF(AND(AG34&gt;=$AM38,AG34&lt;=$AN38),MIN(AG34+$AO38,IF(AG32&gt;AG34,AG32+$AP38-1,AG32+$AP38)),IF(AND(AG34&gt;=$AM39,AG34&lt;=$AN39),MIN(AG34+$AO39,IF(AG32&gt;AG34,AG32+$AP39-1,AG32+$AP39)),IF(AND(AG34&gt;=$AM40,AG34&lt;=$AN40),MIN(AG34+$AO40,IF(AG32&gt;AG34,AG32+$AP40-1,AG32+$AP40)),IF(AND(AG34&gt;=$AM41,AG34&lt;=$AN41),MIN(AG34+$AO41,IF(AG32&gt;AG34,AG32+$AP41-1,AG32+$AP41)))))))))))))-1)</f>
        <v>0.41666666666666652</v>
      </c>
      <c r="AH36" s="162"/>
      <c r="AM36" s="88">
        <v>0.5</v>
      </c>
      <c r="AN36" s="88">
        <f>AM37-((1/60)/24)</f>
        <v>0.54097222222222219</v>
      </c>
      <c r="AO36" s="76">
        <v>0.61458333333333337</v>
      </c>
      <c r="AP36" s="88">
        <v>0.625</v>
      </c>
      <c r="AQ36" s="85">
        <v>0.33333333333333331</v>
      </c>
      <c r="AR36" s="76">
        <v>0.61458333333333337</v>
      </c>
    </row>
    <row r="37" spans="1:44" ht="15" customHeight="1" x14ac:dyDescent="0.25">
      <c r="A37" s="154" t="s">
        <v>88</v>
      </c>
      <c r="B37" s="155"/>
      <c r="C37" s="155"/>
      <c r="D37" s="155"/>
      <c r="E37" s="156"/>
      <c r="F37" s="162"/>
      <c r="H37" s="154" t="s">
        <v>88</v>
      </c>
      <c r="I37" s="155"/>
      <c r="J37" s="155"/>
      <c r="K37" s="155"/>
      <c r="L37" s="156"/>
      <c r="M37" s="162"/>
      <c r="O37" s="154" t="s">
        <v>88</v>
      </c>
      <c r="P37" s="155"/>
      <c r="Q37" s="155"/>
      <c r="R37" s="155"/>
      <c r="S37" s="156"/>
      <c r="T37" s="162"/>
      <c r="V37" s="154" t="s">
        <v>88</v>
      </c>
      <c r="W37" s="155"/>
      <c r="X37" s="155"/>
      <c r="Y37" s="155"/>
      <c r="Z37" s="156"/>
      <c r="AA37" s="162"/>
      <c r="AC37" s="154" t="s">
        <v>88</v>
      </c>
      <c r="AD37" s="155"/>
      <c r="AE37" s="155"/>
      <c r="AF37" s="155"/>
      <c r="AG37" s="156"/>
      <c r="AH37" s="162"/>
      <c r="AM37" s="88">
        <v>0.54166666666666663</v>
      </c>
      <c r="AN37" s="88">
        <f t="shared" ref="AN37:AN40" si="14">AM38-((1/60)/24)</f>
        <v>0.70763888888888893</v>
      </c>
      <c r="AO37" s="76">
        <v>0.61458333333333337</v>
      </c>
      <c r="AP37" s="88">
        <v>0.625</v>
      </c>
      <c r="AQ37" s="85">
        <v>0.33333333333333331</v>
      </c>
      <c r="AR37" s="76">
        <v>0.61458333333333337</v>
      </c>
    </row>
    <row r="38" spans="1:44" x14ac:dyDescent="0.25">
      <c r="A38" s="88">
        <f>IF((A36+9/24)&lt;1,(A36+9/24),(A36+9/24)-1)</f>
        <v>8.3333333333333481E-2</v>
      </c>
      <c r="B38" s="88">
        <f t="shared" ref="B38:E38" si="15">IF((B36+9/24)&lt;1,(B36+9/24),(B36+9/24)-1)</f>
        <v>8.3333333333333481E-2</v>
      </c>
      <c r="C38" s="88">
        <f t="shared" si="15"/>
        <v>8.3333333333333481E-2</v>
      </c>
      <c r="D38" s="88">
        <f t="shared" si="15"/>
        <v>8.3333333333333481E-2</v>
      </c>
      <c r="E38" s="88">
        <f t="shared" si="15"/>
        <v>8.3333333333333481E-2</v>
      </c>
      <c r="F38" s="162"/>
      <c r="H38" s="88">
        <f t="shared" ref="H38:L38" si="16">IF((H36+9/24)&lt;1,(H36+9/24),(H36+9/24)-1)</f>
        <v>0.54166666666666652</v>
      </c>
      <c r="I38" s="88">
        <f t="shared" si="16"/>
        <v>0.54166666666666652</v>
      </c>
      <c r="J38" s="88">
        <f t="shared" si="16"/>
        <v>0.54166666666666652</v>
      </c>
      <c r="K38" s="88">
        <f t="shared" si="16"/>
        <v>0.54166666666666652</v>
      </c>
      <c r="L38" s="88">
        <f t="shared" si="16"/>
        <v>0.54166666666666652</v>
      </c>
      <c r="M38" s="162"/>
      <c r="O38" s="88">
        <f t="shared" ref="O38:S38" si="17">IF((O36+9/24)&lt;1,(O36+9/24),(O36+9/24)-1)</f>
        <v>0.54166666666666652</v>
      </c>
      <c r="P38" s="88">
        <f t="shared" si="17"/>
        <v>0.54166666666666652</v>
      </c>
      <c r="Q38" s="88">
        <f t="shared" si="17"/>
        <v>0.54166666666666652</v>
      </c>
      <c r="R38" s="88">
        <f t="shared" si="17"/>
        <v>0.54166666666666652</v>
      </c>
      <c r="S38" s="88">
        <f t="shared" si="17"/>
        <v>0.54166666666666652</v>
      </c>
      <c r="T38" s="162"/>
      <c r="V38" s="88">
        <f t="shared" ref="V38:Z38" si="18">IF((V36+9/24)&lt;1,(V36+9/24),(V36+9/24)-1)</f>
        <v>0.79166666666666652</v>
      </c>
      <c r="W38" s="88">
        <f t="shared" si="18"/>
        <v>0.79166666666666652</v>
      </c>
      <c r="X38" s="88">
        <f t="shared" si="18"/>
        <v>0.79166666666666652</v>
      </c>
      <c r="Y38" s="88">
        <f t="shared" si="18"/>
        <v>0.79166666666666652</v>
      </c>
      <c r="Z38" s="88">
        <f t="shared" si="18"/>
        <v>0.79166666666666652</v>
      </c>
      <c r="AA38" s="162"/>
      <c r="AC38" s="88">
        <f t="shared" ref="AC38:AG38" si="19">IF((AC36+9/24)&lt;1,(AC36+9/24),(AC36+9/24)-1)</f>
        <v>0.79166666666666652</v>
      </c>
      <c r="AD38" s="88">
        <f t="shared" si="19"/>
        <v>0.79166666666666652</v>
      </c>
      <c r="AE38" s="88">
        <f t="shared" si="19"/>
        <v>0.79166666666666652</v>
      </c>
      <c r="AF38" s="88">
        <f t="shared" si="19"/>
        <v>0.79166666666666652</v>
      </c>
      <c r="AG38" s="88">
        <f t="shared" si="19"/>
        <v>0.79166666666666652</v>
      </c>
      <c r="AH38" s="162"/>
      <c r="AM38" s="88">
        <v>0.70833333333333337</v>
      </c>
      <c r="AN38" s="88">
        <f t="shared" si="14"/>
        <v>0.83263888888888893</v>
      </c>
      <c r="AO38" s="76">
        <v>0.61458333333333337</v>
      </c>
      <c r="AP38" s="88">
        <v>0.625</v>
      </c>
      <c r="AQ38" s="85">
        <v>0.33333333333333331</v>
      </c>
      <c r="AR38" s="76">
        <v>0.61458333333333337</v>
      </c>
    </row>
    <row r="39" spans="1:44" ht="15" customHeight="1" x14ac:dyDescent="0.25">
      <c r="A39" s="154" t="s">
        <v>91</v>
      </c>
      <c r="B39" s="155"/>
      <c r="C39" s="155"/>
      <c r="D39" s="155"/>
      <c r="E39" s="156"/>
      <c r="F39" s="72" t="s">
        <v>105</v>
      </c>
      <c r="H39" s="154" t="s">
        <v>91</v>
      </c>
      <c r="I39" s="155"/>
      <c r="J39" s="155"/>
      <c r="K39" s="155"/>
      <c r="L39" s="156"/>
      <c r="M39" s="72" t="s">
        <v>105</v>
      </c>
      <c r="O39" s="154" t="s">
        <v>91</v>
      </c>
      <c r="P39" s="155"/>
      <c r="Q39" s="155"/>
      <c r="R39" s="155"/>
      <c r="S39" s="156"/>
      <c r="T39" s="72" t="s">
        <v>105</v>
      </c>
      <c r="V39" s="154" t="s">
        <v>91</v>
      </c>
      <c r="W39" s="155"/>
      <c r="X39" s="155"/>
      <c r="Y39" s="155"/>
      <c r="Z39" s="156"/>
      <c r="AA39" s="72" t="s">
        <v>105</v>
      </c>
      <c r="AC39" s="154" t="s">
        <v>91</v>
      </c>
      <c r="AD39" s="155"/>
      <c r="AE39" s="155"/>
      <c r="AF39" s="155"/>
      <c r="AG39" s="156"/>
      <c r="AH39" s="72" t="s">
        <v>105</v>
      </c>
      <c r="AM39" s="88">
        <v>0.83333333333333337</v>
      </c>
      <c r="AN39" s="88">
        <f t="shared" si="14"/>
        <v>0.91597222222222219</v>
      </c>
      <c r="AO39" s="76">
        <v>0.61458333333333337</v>
      </c>
      <c r="AP39" s="88">
        <v>0.625</v>
      </c>
      <c r="AQ39" s="85">
        <v>0.33333333333333331</v>
      </c>
      <c r="AR39" s="76">
        <v>0.61458333333333337</v>
      </c>
    </row>
    <row r="40" spans="1:44" x14ac:dyDescent="0.25">
      <c r="A40" s="88">
        <v>0.25</v>
      </c>
      <c r="B40" s="88">
        <v>0.25</v>
      </c>
      <c r="C40" s="88">
        <v>0.25</v>
      </c>
      <c r="D40" s="88">
        <v>0.25</v>
      </c>
      <c r="E40" s="88">
        <v>0.25</v>
      </c>
      <c r="F40" s="88">
        <f>SUM(A40:E40)</f>
        <v>1.25</v>
      </c>
      <c r="H40" s="88">
        <v>0.25</v>
      </c>
      <c r="I40" s="88">
        <v>0.25</v>
      </c>
      <c r="J40" s="88">
        <v>0.25</v>
      </c>
      <c r="K40" s="88">
        <v>0.25</v>
      </c>
      <c r="L40" s="88">
        <v>0.25</v>
      </c>
      <c r="M40" s="88">
        <f>SUM(H40:L40)</f>
        <v>1.25</v>
      </c>
      <c r="O40" s="88">
        <v>0.25</v>
      </c>
      <c r="P40" s="88">
        <v>0.25</v>
      </c>
      <c r="Q40" s="88">
        <v>0.25</v>
      </c>
      <c r="R40" s="88">
        <v>0.25</v>
      </c>
      <c r="S40" s="88">
        <v>0.25</v>
      </c>
      <c r="T40" s="88">
        <f>SUM(O40:S40)</f>
        <v>1.25</v>
      </c>
      <c r="V40" s="88">
        <v>0.25</v>
      </c>
      <c r="W40" s="88">
        <v>0.25</v>
      </c>
      <c r="X40" s="88">
        <v>0.25</v>
      </c>
      <c r="Y40" s="88">
        <v>0.25</v>
      </c>
      <c r="Z40" s="88">
        <v>0.25</v>
      </c>
      <c r="AA40" s="88">
        <f>SUM(V40:Z40)</f>
        <v>1.25</v>
      </c>
      <c r="AC40" s="88">
        <v>0.25</v>
      </c>
      <c r="AD40" s="88">
        <v>0.25</v>
      </c>
      <c r="AE40" s="88">
        <v>0.25</v>
      </c>
      <c r="AF40" s="88">
        <v>0.25</v>
      </c>
      <c r="AG40" s="88">
        <v>0.25</v>
      </c>
      <c r="AH40" s="88">
        <f>SUM(AC40:AG40)</f>
        <v>1.25</v>
      </c>
      <c r="AM40" s="88">
        <v>0.91666666666666663</v>
      </c>
      <c r="AN40" s="88">
        <f t="shared" si="14"/>
        <v>0.95763888888888893</v>
      </c>
      <c r="AO40" s="76">
        <v>0.61458333333333337</v>
      </c>
      <c r="AP40" s="88">
        <v>0.625</v>
      </c>
      <c r="AQ40" s="85">
        <v>0.33333333333333331</v>
      </c>
      <c r="AR40" s="76">
        <v>0.61458333333333337</v>
      </c>
    </row>
    <row r="41" spans="1:44" ht="15" customHeight="1" x14ac:dyDescent="0.25">
      <c r="A41" s="154" t="s">
        <v>93</v>
      </c>
      <c r="B41" s="155"/>
      <c r="C41" s="155"/>
      <c r="D41" s="155"/>
      <c r="E41" s="156"/>
      <c r="F41" s="72" t="s">
        <v>104</v>
      </c>
      <c r="H41" s="154" t="s">
        <v>93</v>
      </c>
      <c r="I41" s="155"/>
      <c r="J41" s="155"/>
      <c r="K41" s="155"/>
      <c r="L41" s="156"/>
      <c r="M41" s="72" t="s">
        <v>104</v>
      </c>
      <c r="O41" s="154" t="s">
        <v>93</v>
      </c>
      <c r="P41" s="155"/>
      <c r="Q41" s="155"/>
      <c r="R41" s="155"/>
      <c r="S41" s="156"/>
      <c r="T41" s="72" t="s">
        <v>104</v>
      </c>
      <c r="V41" s="154" t="s">
        <v>93</v>
      </c>
      <c r="W41" s="155"/>
      <c r="X41" s="155"/>
      <c r="Y41" s="155"/>
      <c r="Z41" s="156"/>
      <c r="AA41" s="72" t="s">
        <v>104</v>
      </c>
      <c r="AC41" s="154" t="s">
        <v>93</v>
      </c>
      <c r="AD41" s="155"/>
      <c r="AE41" s="155"/>
      <c r="AF41" s="155"/>
      <c r="AG41" s="156"/>
      <c r="AH41" s="72" t="s">
        <v>104</v>
      </c>
      <c r="AM41" s="88">
        <v>0.95833333333333337</v>
      </c>
      <c r="AN41" s="88">
        <v>0.99930555555555556</v>
      </c>
      <c r="AO41" s="76">
        <v>0.61458333333333337</v>
      </c>
      <c r="AP41" s="88">
        <v>0.625</v>
      </c>
      <c r="AQ41" s="85">
        <v>0.33333333333333331</v>
      </c>
      <c r="AR41" s="76">
        <v>0.61458333333333337</v>
      </c>
    </row>
    <row r="42" spans="1:44" x14ac:dyDescent="0.25">
      <c r="A42" s="88">
        <f>IF((A36-A34)&lt;0,1+A36-A34,A36-A34)</f>
        <v>0.54166666666666674</v>
      </c>
      <c r="B42" s="88">
        <f t="shared" ref="B42:E42" si="20">IF((B36-B34)&lt;0,1+B36-B34,B36-B34)</f>
        <v>0.54166666666666674</v>
      </c>
      <c r="C42" s="88">
        <f t="shared" si="20"/>
        <v>0.54166666666666674</v>
      </c>
      <c r="D42" s="88">
        <f t="shared" si="20"/>
        <v>0.54166666666666674</v>
      </c>
      <c r="E42" s="88">
        <f t="shared" si="20"/>
        <v>0.54166666666666674</v>
      </c>
      <c r="F42" s="88">
        <f>SUM(A42:E42)</f>
        <v>2.7083333333333339</v>
      </c>
      <c r="H42" s="88">
        <f>IF((H36-H34)&lt;0,1+H36-H34,H36-H34)</f>
        <v>0.54166666666666652</v>
      </c>
      <c r="I42" s="88">
        <f t="shared" ref="I42:L42" si="21">IF((I36-I34)&lt;0,1+I36-I34,I36-I34)</f>
        <v>0.54166666666666652</v>
      </c>
      <c r="J42" s="88">
        <f t="shared" si="21"/>
        <v>0.54166666666666652</v>
      </c>
      <c r="K42" s="88">
        <f t="shared" si="21"/>
        <v>0.54166666666666652</v>
      </c>
      <c r="L42" s="88">
        <f t="shared" si="21"/>
        <v>0.54166666666666652</v>
      </c>
      <c r="M42" s="88">
        <f>SUM(H42:L42)</f>
        <v>2.7083333333333326</v>
      </c>
      <c r="O42" s="88">
        <f t="shared" ref="O42:S42" si="22">IF((O36-O34)&lt;0,1+O36-O34,O36-O34)</f>
        <v>0.54166666666666652</v>
      </c>
      <c r="P42" s="88">
        <f t="shared" si="22"/>
        <v>0.54166666666666652</v>
      </c>
      <c r="Q42" s="88">
        <f t="shared" si="22"/>
        <v>0.54166666666666652</v>
      </c>
      <c r="R42" s="88">
        <f t="shared" si="22"/>
        <v>0.54166666666666652</v>
      </c>
      <c r="S42" s="88">
        <f t="shared" si="22"/>
        <v>0.54166666666666652</v>
      </c>
      <c r="T42" s="88">
        <f>SUM(O42:S42)</f>
        <v>2.7083333333333326</v>
      </c>
      <c r="V42" s="88">
        <f t="shared" ref="V42:Z42" si="23">IF((V36-V34)&lt;0,1+V36-V34,V36-V34)</f>
        <v>0.54166666666666652</v>
      </c>
      <c r="W42" s="88">
        <f t="shared" si="23"/>
        <v>0.54166666666666652</v>
      </c>
      <c r="X42" s="88">
        <f t="shared" si="23"/>
        <v>0.54166666666666652</v>
      </c>
      <c r="Y42" s="88">
        <f t="shared" si="23"/>
        <v>0.54166666666666652</v>
      </c>
      <c r="Z42" s="88">
        <f t="shared" si="23"/>
        <v>0.54166666666666652</v>
      </c>
      <c r="AA42" s="88">
        <f>SUM(V42:Z42)</f>
        <v>2.7083333333333326</v>
      </c>
      <c r="AC42" s="88">
        <f t="shared" ref="AC42:AG42" si="24">IF((AC36-AC34)&lt;0,1+AC36-AC34,AC36-AC34)</f>
        <v>0.54166666666666652</v>
      </c>
      <c r="AD42" s="88">
        <f t="shared" si="24"/>
        <v>0.54166666666666652</v>
      </c>
      <c r="AE42" s="88">
        <f t="shared" si="24"/>
        <v>0.54166666666666652</v>
      </c>
      <c r="AF42" s="88">
        <f t="shared" si="24"/>
        <v>0.54166666666666652</v>
      </c>
      <c r="AG42" s="88">
        <f t="shared" si="24"/>
        <v>0.54166666666666652</v>
      </c>
      <c r="AH42" s="88">
        <f>SUM(AC42:AG42)</f>
        <v>2.7083333333333326</v>
      </c>
    </row>
    <row r="43" spans="1:44" ht="15" customHeight="1" x14ac:dyDescent="0.25">
      <c r="A43" s="154" t="s">
        <v>94</v>
      </c>
      <c r="B43" s="155"/>
      <c r="C43" s="155"/>
      <c r="D43" s="155"/>
      <c r="E43" s="156"/>
      <c r="F43" s="72" t="s">
        <v>106</v>
      </c>
      <c r="H43" s="154" t="s">
        <v>94</v>
      </c>
      <c r="I43" s="155"/>
      <c r="J43" s="155"/>
      <c r="K43" s="155"/>
      <c r="L43" s="156"/>
      <c r="M43" s="72" t="s">
        <v>106</v>
      </c>
      <c r="O43" s="154" t="s">
        <v>94</v>
      </c>
      <c r="P43" s="155"/>
      <c r="Q43" s="155"/>
      <c r="R43" s="155"/>
      <c r="S43" s="156"/>
      <c r="T43" s="72" t="s">
        <v>106</v>
      </c>
      <c r="V43" s="154" t="s">
        <v>94</v>
      </c>
      <c r="W43" s="155"/>
      <c r="X43" s="155"/>
      <c r="Y43" s="155"/>
      <c r="Z43" s="156"/>
      <c r="AA43" s="72" t="s">
        <v>106</v>
      </c>
      <c r="AC43" s="154" t="s">
        <v>94</v>
      </c>
      <c r="AD43" s="155"/>
      <c r="AE43" s="155"/>
      <c r="AF43" s="155"/>
      <c r="AG43" s="156"/>
      <c r="AH43" s="72" t="s">
        <v>106</v>
      </c>
    </row>
    <row r="44" spans="1:44" x14ac:dyDescent="0.25">
      <c r="A44" s="80">
        <f>100*(A40/A42)</f>
        <v>46.153846153846146</v>
      </c>
      <c r="B44" s="80">
        <f t="shared" ref="B44:D44" si="25">100*(B40/B42)</f>
        <v>46.153846153846146</v>
      </c>
      <c r="C44" s="80">
        <f t="shared" si="25"/>
        <v>46.153846153846146</v>
      </c>
      <c r="D44" s="80">
        <f t="shared" si="25"/>
        <v>46.153846153846146</v>
      </c>
      <c r="E44" s="80">
        <f>100*(E40/E42)</f>
        <v>46.153846153846146</v>
      </c>
      <c r="F44" s="80">
        <f t="shared" ref="F44" si="26">100*(F40/F42)</f>
        <v>46.153846153846146</v>
      </c>
      <c r="H44" s="80">
        <f>100*(H40/H42)</f>
        <v>46.153846153846168</v>
      </c>
      <c r="I44" s="80">
        <f t="shared" ref="I44:M44" si="27">100*(I40/I42)</f>
        <v>46.153846153846168</v>
      </c>
      <c r="J44" s="80">
        <f t="shared" si="27"/>
        <v>46.153846153846168</v>
      </c>
      <c r="K44" s="80">
        <f t="shared" si="27"/>
        <v>46.153846153846168</v>
      </c>
      <c r="L44" s="80">
        <f t="shared" si="27"/>
        <v>46.153846153846168</v>
      </c>
      <c r="M44" s="80">
        <f t="shared" si="27"/>
        <v>46.153846153846168</v>
      </c>
      <c r="O44" s="80">
        <f>100*(O40/O42)</f>
        <v>46.153846153846168</v>
      </c>
      <c r="P44" s="80">
        <f t="shared" ref="P44:T44" si="28">100*(P40/P42)</f>
        <v>46.153846153846168</v>
      </c>
      <c r="Q44" s="80">
        <f t="shared" si="28"/>
        <v>46.153846153846168</v>
      </c>
      <c r="R44" s="80">
        <f>100*(R40/R42)</f>
        <v>46.153846153846168</v>
      </c>
      <c r="S44" s="80">
        <f t="shared" si="28"/>
        <v>46.153846153846168</v>
      </c>
      <c r="T44" s="80">
        <f t="shared" si="28"/>
        <v>46.153846153846168</v>
      </c>
      <c r="V44" s="80">
        <f>100*(V40/V42)</f>
        <v>46.153846153846168</v>
      </c>
      <c r="W44" s="80">
        <f t="shared" ref="W44:Z44" si="29">100*(W40/W42)</f>
        <v>46.153846153846168</v>
      </c>
      <c r="X44" s="80">
        <f t="shared" si="29"/>
        <v>46.153846153846168</v>
      </c>
      <c r="Y44" s="80">
        <f t="shared" si="29"/>
        <v>46.153846153846168</v>
      </c>
      <c r="Z44" s="80">
        <f t="shared" si="29"/>
        <v>46.153846153846168</v>
      </c>
      <c r="AA44" s="80">
        <f>100*(SUM(V40:Z40)/SUM(V42:Z42))</f>
        <v>46.153846153846168</v>
      </c>
      <c r="AC44" s="80">
        <f>100*(AC40/AC42)</f>
        <v>46.153846153846168</v>
      </c>
      <c r="AD44" s="80">
        <f t="shared" ref="AD44:AG44" si="30">100*(AD40/AD42)</f>
        <v>46.153846153846168</v>
      </c>
      <c r="AE44" s="80">
        <f t="shared" si="30"/>
        <v>46.153846153846168</v>
      </c>
      <c r="AF44" s="80">
        <f>100*(AF40/AF42)</f>
        <v>46.153846153846168</v>
      </c>
      <c r="AG44" s="80">
        <f t="shared" si="30"/>
        <v>46.153846153846168</v>
      </c>
      <c r="AH44" s="80">
        <f>100*(SUM(AC40:AG40)/SUM(AC42:AG42))</f>
        <v>46.153846153846168</v>
      </c>
    </row>
    <row r="45" spans="1:44" ht="15" customHeight="1" x14ac:dyDescent="0.25">
      <c r="A45" s="154" t="s">
        <v>108</v>
      </c>
      <c r="B45" s="155"/>
      <c r="C45" s="155"/>
      <c r="D45" s="155"/>
      <c r="E45" s="156"/>
      <c r="F45" s="72" t="s">
        <v>106</v>
      </c>
      <c r="H45" s="154" t="s">
        <v>94</v>
      </c>
      <c r="I45" s="155"/>
      <c r="J45" s="155"/>
      <c r="K45" s="155"/>
      <c r="L45" s="156"/>
      <c r="M45" s="72" t="s">
        <v>106</v>
      </c>
      <c r="O45" s="154" t="s">
        <v>94</v>
      </c>
      <c r="P45" s="155"/>
      <c r="Q45" s="155"/>
      <c r="R45" s="155"/>
      <c r="S45" s="156"/>
      <c r="T45" s="72" t="s">
        <v>106</v>
      </c>
      <c r="V45" s="154" t="s">
        <v>94</v>
      </c>
      <c r="W45" s="155"/>
      <c r="X45" s="155"/>
      <c r="Y45" s="155"/>
      <c r="Z45" s="156"/>
      <c r="AA45" s="72" t="s">
        <v>106</v>
      </c>
      <c r="AC45" s="154" t="s">
        <v>94</v>
      </c>
      <c r="AD45" s="155"/>
      <c r="AE45" s="155"/>
      <c r="AF45" s="155"/>
      <c r="AG45" s="156"/>
      <c r="AH45" s="72" t="s">
        <v>106</v>
      </c>
    </row>
    <row r="46" spans="1:44" x14ac:dyDescent="0.25">
      <c r="A46" s="80">
        <f>100*(A40/(A42+$AJ$8))</f>
        <v>39.999999999999993</v>
      </c>
      <c r="B46" s="80">
        <f t="shared" ref="B46:E46" si="31">100*(B40/(B42+$AJ$8))</f>
        <v>39.999999999999993</v>
      </c>
      <c r="C46" s="80">
        <f t="shared" si="31"/>
        <v>39.999999999999993</v>
      </c>
      <c r="D46" s="80">
        <f t="shared" si="31"/>
        <v>39.999999999999993</v>
      </c>
      <c r="E46" s="80">
        <f t="shared" si="31"/>
        <v>39.999999999999993</v>
      </c>
      <c r="F46" s="80">
        <f>AVERAGE(A46:E46)</f>
        <v>39.999999999999993</v>
      </c>
      <c r="H46" s="80">
        <f>100*(H40/(H42+$AJ$8))</f>
        <v>40.000000000000007</v>
      </c>
      <c r="I46" s="80">
        <f t="shared" ref="I46:L46" si="32">100*(I40/(I42+$AJ$8))</f>
        <v>40.000000000000007</v>
      </c>
      <c r="J46" s="80">
        <f t="shared" si="32"/>
        <v>40.000000000000007</v>
      </c>
      <c r="K46" s="80">
        <f t="shared" si="32"/>
        <v>40.000000000000007</v>
      </c>
      <c r="L46" s="80">
        <f t="shared" si="32"/>
        <v>40.000000000000007</v>
      </c>
      <c r="M46" s="80">
        <f>AVERAGE(H46:L46)</f>
        <v>40.000000000000007</v>
      </c>
      <c r="O46" s="80">
        <f>100*(O40/(O42+$AJ$8))</f>
        <v>40.000000000000007</v>
      </c>
      <c r="P46" s="80">
        <f t="shared" ref="P46:S46" si="33">100*(P40/(P42+$AJ$8))</f>
        <v>40.000000000000007</v>
      </c>
      <c r="Q46" s="80">
        <f t="shared" si="33"/>
        <v>40.000000000000007</v>
      </c>
      <c r="R46" s="80">
        <f t="shared" si="33"/>
        <v>40.000000000000007</v>
      </c>
      <c r="S46" s="80">
        <f t="shared" si="33"/>
        <v>40.000000000000007</v>
      </c>
      <c r="T46" s="80">
        <f>AVERAGE(O46:S46)</f>
        <v>40.000000000000007</v>
      </c>
      <c r="V46" s="80">
        <f>100*(V40/(V42+$AJ$8))</f>
        <v>40.000000000000007</v>
      </c>
      <c r="W46" s="80">
        <f t="shared" ref="W46:Z46" si="34">100*(W40/(W42+$AJ$8))</f>
        <v>40.000000000000007</v>
      </c>
      <c r="X46" s="80">
        <f t="shared" si="34"/>
        <v>40.000000000000007</v>
      </c>
      <c r="Y46" s="80">
        <f t="shared" si="34"/>
        <v>40.000000000000007</v>
      </c>
      <c r="Z46" s="80">
        <f t="shared" si="34"/>
        <v>40.000000000000007</v>
      </c>
      <c r="AA46" s="80">
        <f>AVERAGE(V46:Z46)</f>
        <v>40.000000000000007</v>
      </c>
      <c r="AC46" s="80">
        <f>100*(AC40/(AC42+$AJ$8))</f>
        <v>40.000000000000007</v>
      </c>
      <c r="AD46" s="80">
        <f t="shared" ref="AD46:AG46" si="35">100*(AD40/(AD42+$AJ$8))</f>
        <v>40.000000000000007</v>
      </c>
      <c r="AE46" s="80">
        <f t="shared" si="35"/>
        <v>40.000000000000007</v>
      </c>
      <c r="AF46" s="80">
        <f t="shared" si="35"/>
        <v>40.000000000000007</v>
      </c>
      <c r="AG46" s="80">
        <f t="shared" si="35"/>
        <v>40.000000000000007</v>
      </c>
      <c r="AH46" s="80">
        <f>AVERAGE(AC46:AG46)</f>
        <v>40.000000000000007</v>
      </c>
    </row>
    <row r="47" spans="1:44" s="83" customFormat="1" hidden="1" x14ac:dyDescent="0.25">
      <c r="A47" s="82"/>
      <c r="B47" s="82"/>
      <c r="C47" s="82"/>
      <c r="D47" s="82"/>
      <c r="E47" s="83">
        <f>100*(SUM(A40:E40)/SUM(A42:E42))</f>
        <v>46.153846153846146</v>
      </c>
      <c r="H47" s="82"/>
      <c r="I47" s="82"/>
      <c r="J47" s="82"/>
      <c r="K47" s="82"/>
      <c r="L47" s="83">
        <f>100*(SUM(H40:L40)/SUM(H42:L42))</f>
        <v>46.153846153846168</v>
      </c>
      <c r="O47" s="82"/>
      <c r="P47" s="82"/>
      <c r="Q47" s="82"/>
      <c r="R47" s="82"/>
      <c r="S47" s="83">
        <f>100*(SUM(O40:S40)/SUM(O42:S42))</f>
        <v>46.153846153846168</v>
      </c>
      <c r="V47" s="82"/>
      <c r="W47" s="82"/>
      <c r="X47" s="82"/>
      <c r="Y47" s="82"/>
      <c r="Z47" s="83">
        <f>100*(SUM(V40:Z40)/SUM(V42:Z42))</f>
        <v>46.153846153846168</v>
      </c>
      <c r="AC47" s="82"/>
      <c r="AD47" s="82"/>
      <c r="AE47" s="82"/>
      <c r="AF47" s="82"/>
      <c r="AG47" s="83">
        <f>100*(SUM(AC40:AG40)/SUM(AC42:AG42))</f>
        <v>46.153846153846168</v>
      </c>
    </row>
    <row r="48" spans="1:44" hidden="1" x14ac:dyDescent="0.25">
      <c r="A48" s="87">
        <f>IF(A34&lt;=A36,IF(OR(AND(A34&gt;=$AJ6, A34&lt;=$AK6),AND(A36&gt;=$AJ6, A36&lt;=$AK6),AND(A34&lt;$AJ6, A36&gt;$AK6)),1,0),IF(A36&gt;=$AJ$5,1,0))</f>
        <v>0</v>
      </c>
      <c r="B48" s="87">
        <f>IF(B34&lt;=B36,IF(OR(AND(B34&gt;=$AJ6, B34&lt;=$AK6),AND(B36&gt;=$AJ6, B36&lt;=$AK6),AND(B34&lt;$AJ6, B36&gt;$AK6)),1,0),IF(B36&gt;=$AJ$5,1,0))</f>
        <v>0</v>
      </c>
      <c r="C48" s="87">
        <f>IF(C34&lt;=C36,IF(OR(AND(C34&gt;=$AJ6, C34&lt;=$AK6),AND(C36&gt;=$AJ6, C36&lt;=$AK6),AND(C34&lt;$AJ6, C36&gt;$AK6)),1,0),IF(C36&gt;=$AJ$5,1,0))</f>
        <v>0</v>
      </c>
      <c r="D48" s="87">
        <f>IF(D34&lt;=D36,IF(OR(AND(D34&gt;=$AJ6, D34&lt;=$AK6),AND(D36&gt;=$AJ6, D36&lt;=$AK6),AND(D34&lt;$AJ6, D36&gt;$AK6)),1,0),IF(D36&gt;=$AJ$5,1,0))</f>
        <v>0</v>
      </c>
      <c r="E48" s="87">
        <f>IF(E34&lt;=E36,IF(OR(AND(E34&gt;=$AJ6, E34&lt;=$AK6),AND(E36&gt;=$AJ6, E36&lt;=$AK6),AND(E34&lt;$AJ6, E36&gt;$AK6)),1,0),IF(E36&gt;=$AJ$5,1,0))</f>
        <v>0</v>
      </c>
      <c r="H48" s="87">
        <f>IF(H34&lt;=H36,IF(OR(AND(H34&gt;=$AJ31, H34&lt;=$AK31),AND(H36&gt;=$AJ31, H36&lt;=$AK31),AND(H34&lt;$AJ31, H36&gt;$AK31)),1,0),IF(H36&gt;=$AJ$5,1,0))</f>
        <v>1</v>
      </c>
      <c r="I48" s="87">
        <f>IF(I34&lt;=I36,IF(OR(AND(I34&gt;=$AJ31, I34&lt;=$AK31),AND(I36&gt;=$AJ31, I36&lt;=$AK31),AND(I34&lt;$AJ31, I36&gt;$AK31)),1,0),IF(I36&gt;=$AJ$5,1,0))</f>
        <v>1</v>
      </c>
      <c r="J48" s="87">
        <f>IF(J34&lt;=J36,IF(OR(AND(J34&gt;=$AJ31, J34&lt;=$AK31),AND(J36&gt;=$AJ31, J36&lt;=$AK31),AND(J34&lt;$AJ31, J36&gt;$AK31)),1,0),IF(J36&gt;=$AJ$5,1,0))</f>
        <v>1</v>
      </c>
      <c r="K48" s="87">
        <f>IF(K34&lt;=K36,IF(OR(AND(K34&gt;=$AJ31, K34&lt;=$AK31),AND(K36&gt;=$AJ31, K36&lt;=$AK31),AND(K34&lt;$AJ31, K36&gt;$AK31)),1,0),IF(K36&gt;=$AJ$5,1,0))</f>
        <v>1</v>
      </c>
      <c r="L48" s="87">
        <f>IF(L34&lt;=L36,IF(OR(AND(L34&gt;=$AJ31, L34&lt;=$AK31),AND(L36&gt;=$AJ31, L36&lt;=$AK31),AND(L34&lt;$AJ31, L36&gt;$AK31)),1,0),IF(L36&gt;=$AJ$5,1,0))</f>
        <v>1</v>
      </c>
      <c r="O48" s="87">
        <f>IF(O34&lt;=O36,IF(OR(AND(O34&gt;=$AJ31, O34&lt;=$AK31),AND(O36&gt;=$AJ31, O36&lt;=$AK31),AND(O34&lt;$AJ31, O36&gt;$AK31)),1,0),IF(O36&gt;=$AJ$5,1,0))</f>
        <v>1</v>
      </c>
      <c r="P48" s="87">
        <f>IF(P34&lt;=P36,IF(OR(AND(P34&gt;=$AJ31, P34&lt;=$AK31),AND(P36&gt;=$AJ31, P36&lt;=$AK31),AND(P34&lt;$AJ31, P36&gt;$AK31)),1,0),IF(P36&gt;=$AJ$5,1,0))</f>
        <v>1</v>
      </c>
      <c r="Q48" s="87">
        <f>IF(Q34&lt;=Q36,IF(OR(AND(Q34&gt;=$AJ31, Q34&lt;=$AK31),AND(Q36&gt;=$AJ31, Q36&lt;=$AK31),AND(Q34&lt;$AJ31, Q36&gt;$AK31)),1,0),IF(Q36&gt;=$AJ$5,1,0))</f>
        <v>1</v>
      </c>
      <c r="R48" s="87">
        <f>IF(R34&lt;=R36,IF(OR(AND(R34&gt;=$AJ31, R34&lt;=$AK31),AND(R36&gt;=$AJ31, R36&lt;=$AK31),AND(R34&lt;$AJ31, R36&gt;$AK31)),1,0),IF(R36&gt;=$AJ$5,1,0))</f>
        <v>1</v>
      </c>
      <c r="S48" s="87">
        <f>IF(S34&lt;=S36,IF(OR(AND(S34&gt;=$AJ31, S34&lt;=$AK31),AND(S36&gt;=$AJ31, S36&lt;=$AK31),AND(S34&lt;$AJ31, S36&gt;$AK31)),1,0),IF(S36&gt;=$AJ$5,1,0))</f>
        <v>1</v>
      </c>
      <c r="V48" s="87">
        <f>IF(V34&lt;=V36,IF(OR(AND(V34&gt;=$AJ31, V34&lt;=$AK31),AND(V36&gt;=$AJ31, V36&lt;=$AK31),AND(V34&lt;$AJ31, V36&gt;$AK31)),1,0),IF(V36&gt;=$AJ$5,1,0))</f>
        <v>1</v>
      </c>
      <c r="W48" s="87">
        <f>IF(W34&lt;=W36,IF(OR(AND(W34&gt;=$AJ31, W34&lt;=$AK31),AND(W36&gt;=$AJ31, W36&lt;=$AK31),AND(W34&lt;$AJ31, W36&gt;$AK31)),1,0),IF(W36&gt;=$AJ$5,1,0))</f>
        <v>1</v>
      </c>
      <c r="X48" s="87">
        <f>IF(X34&lt;=X36,IF(OR(AND(X34&gt;=$AJ31, X34&lt;=$AK31),AND(X36&gt;=$AJ31, X36&lt;=$AK31),AND(X34&lt;$AJ31, X36&gt;$AK31)),1,0),IF(X36&gt;=$AJ$5,1,0))</f>
        <v>1</v>
      </c>
      <c r="Y48" s="87">
        <f>IF(Y34&lt;=Y36,IF(OR(AND(Y34&gt;=$AJ31, Y34&lt;=$AK31),AND(Y36&gt;=$AJ31, Y36&lt;=$AK31),AND(Y34&lt;$AJ31, Y36&gt;$AK31)),1,0),IF(Y36&gt;=$AJ$5,1,0))</f>
        <v>1</v>
      </c>
      <c r="Z48" s="87">
        <f>IF(Z34&lt;=Z36,IF(OR(AND(Z34&gt;=$AJ31, Z34&lt;=$AK31),AND(Z36&gt;=$AJ31, Z36&lt;=$AK31),AND(Z34&lt;$AJ31, Z36&gt;$AK31)),1,0),IF(Z36&gt;=$AJ$5,1,0))</f>
        <v>1</v>
      </c>
      <c r="AC48" s="87">
        <f>IF(AC34&lt;=AC36,IF(OR(AND(AC34&gt;=$AJ31, AC34&lt;=$AK31),AND(AC36&gt;=$AJ31, AC36&lt;=$AK31),AND(AC34&lt;$AJ31, AC36&gt;$AK31)),1,0),IF(AC36&gt;=$AJ$5,1,0))</f>
        <v>1</v>
      </c>
      <c r="AD48" s="87">
        <f>IF(AD34&lt;=AD36,IF(OR(AND(AD34&gt;=$AJ31, AD34&lt;=$AK31),AND(AD36&gt;=$AJ31, AD36&lt;=$AK31),AND(AD34&lt;$AJ31, AD36&gt;$AK31)),1,0),IF(AD36&gt;=$AJ$5,1,0))</f>
        <v>1</v>
      </c>
      <c r="AE48" s="87">
        <f>IF(AE34&lt;=AE36,IF(OR(AND(AE34&gt;=$AJ31, AE34&lt;=$AK31),AND(AE36&gt;=$AJ31, AE36&lt;=$AK31),AND(AE34&lt;$AJ31, AE36&gt;$AK31)),1,0),IF(AE36&gt;=$AJ$5,1,0))</f>
        <v>1</v>
      </c>
      <c r="AF48" s="87">
        <f>IF(AF34&lt;=AF36,IF(OR(AND(AF34&gt;=$AJ31, AF34&lt;=$AK31),AND(AF36&gt;=$AJ31, AF36&lt;=$AK31),AND(AF34&lt;$AJ31, AF36&gt;$AK31)),1,0),IF(AF36&gt;=$AJ$5,1,0))</f>
        <v>1</v>
      </c>
      <c r="AG48" s="87">
        <f>IF(AG34&lt;=AG36,IF(OR(AND(AG34&gt;=$AJ31, AG34&lt;=$AK31),AND(AG36&gt;=$AJ31, AG36&lt;=$AK31),AND(AG34&lt;$AJ31, AG36&gt;$AK31)),1,0),IF(AG36&gt;=$AJ$5,1,0))</f>
        <v>1</v>
      </c>
    </row>
    <row r="49" spans="1:44" hidden="1" x14ac:dyDescent="0.25">
      <c r="D49" s="87">
        <f>SUM(A48:D48)</f>
        <v>0</v>
      </c>
      <c r="E49" s="87">
        <f>SUM(A48:E48)</f>
        <v>0</v>
      </c>
      <c r="K49" s="87">
        <f>SUM(H48:K48)</f>
        <v>4</v>
      </c>
      <c r="L49" s="87">
        <f>SUM(H48:L48)</f>
        <v>5</v>
      </c>
      <c r="R49" s="87">
        <f>SUM(O48:R48)</f>
        <v>4</v>
      </c>
      <c r="S49" s="87">
        <f>SUM(O48:S48)</f>
        <v>5</v>
      </c>
      <c r="Y49" s="87">
        <f>SUM(V48:Y48)</f>
        <v>4</v>
      </c>
      <c r="Z49" s="87">
        <f>SUM(V48:Z48)</f>
        <v>5</v>
      </c>
      <c r="AF49" s="87">
        <f>SUM(AC48:AF48)</f>
        <v>4</v>
      </c>
      <c r="AG49" s="87">
        <f>SUM(AC48:AG48)</f>
        <v>5</v>
      </c>
    </row>
    <row r="50" spans="1:44" x14ac:dyDescent="0.25">
      <c r="A50" s="153" t="str">
        <f>IF(D49&gt;3,"4 th Consecutive Night","")</f>
        <v/>
      </c>
      <c r="B50" s="153"/>
      <c r="C50" s="153"/>
      <c r="D50" s="153" t="str">
        <f>IF(E49&gt;4,"5 th Consecutive Night","")</f>
        <v/>
      </c>
      <c r="E50" s="153"/>
      <c r="F50" s="153"/>
      <c r="H50" s="153" t="str">
        <f>IF(K49&gt;3,"4 th Consecutive Night","")</f>
        <v>4 th Consecutive Night</v>
      </c>
      <c r="I50" s="153"/>
      <c r="J50" s="153"/>
      <c r="K50" s="153" t="str">
        <f>IF(L49&gt;4,"5 th Consecutive Night","")</f>
        <v>5 th Consecutive Night</v>
      </c>
      <c r="L50" s="153"/>
      <c r="M50" s="153"/>
      <c r="O50" s="153" t="str">
        <f>IF(R49&gt;3,"4 th Consecutive Night","")</f>
        <v>4 th Consecutive Night</v>
      </c>
      <c r="P50" s="153"/>
      <c r="Q50" s="153"/>
      <c r="R50" s="153" t="str">
        <f>IF(S49&gt;4,"5 th Consecutive Night","")</f>
        <v>5 th Consecutive Night</v>
      </c>
      <c r="S50" s="153"/>
      <c r="T50" s="153"/>
      <c r="V50" s="153" t="str">
        <f>IF(Y49&gt;3,"4 th Consecutive Night","")</f>
        <v>4 th Consecutive Night</v>
      </c>
      <c r="W50" s="153"/>
      <c r="X50" s="153"/>
      <c r="Y50" s="153" t="str">
        <f>IF(Z49&gt;4,"5 th Consecutive Night","")</f>
        <v>5 th Consecutive Night</v>
      </c>
      <c r="Z50" s="153"/>
      <c r="AA50" s="153"/>
      <c r="AC50" s="153" t="str">
        <f>IF(AF49&gt;3,"4 th Consecutive Night","")</f>
        <v>4 th Consecutive Night</v>
      </c>
      <c r="AD50" s="153"/>
      <c r="AE50" s="153"/>
      <c r="AF50" s="153" t="str">
        <f>IF(AG49&gt;4,"5 th Consecutive Night","")</f>
        <v>5 th Consecutive Night</v>
      </c>
      <c r="AG50" s="153"/>
      <c r="AH50" s="153"/>
    </row>
    <row r="52" spans="1:44" hidden="1" x14ac:dyDescent="0.25">
      <c r="A52" s="84">
        <f>A42-(1/24)-(1.25/24)</f>
        <v>0.4479166666666668</v>
      </c>
      <c r="B52" s="84">
        <f t="shared" ref="B52:E52" si="36">B42-(1/24)-(1.25/24)</f>
        <v>0.4479166666666668</v>
      </c>
      <c r="C52" s="84">
        <f t="shared" si="36"/>
        <v>0.4479166666666668</v>
      </c>
      <c r="D52" s="84">
        <f t="shared" si="36"/>
        <v>0.4479166666666668</v>
      </c>
      <c r="E52" s="84">
        <f t="shared" si="36"/>
        <v>0.4479166666666668</v>
      </c>
      <c r="H52" s="84">
        <f>H42-(2.5/24)-(1.25/24)</f>
        <v>0.38541666666666652</v>
      </c>
      <c r="I52" s="84">
        <f t="shared" ref="I52:L52" si="37">I42-(2.5/24)-(1.25/24)</f>
        <v>0.38541666666666652</v>
      </c>
      <c r="J52" s="84">
        <f t="shared" si="37"/>
        <v>0.38541666666666652</v>
      </c>
      <c r="K52" s="84">
        <f t="shared" si="37"/>
        <v>0.38541666666666652</v>
      </c>
      <c r="L52" s="84">
        <f t="shared" si="37"/>
        <v>0.38541666666666652</v>
      </c>
      <c r="O52" s="84">
        <f>O42-(1/24)-(1.25/24)</f>
        <v>0.44791666666666652</v>
      </c>
      <c r="P52" s="84">
        <f t="shared" ref="P52:S52" si="38">P42-(1/24)-(1.25/24)</f>
        <v>0.44791666666666652</v>
      </c>
      <c r="Q52" s="84">
        <f t="shared" si="38"/>
        <v>0.44791666666666652</v>
      </c>
      <c r="R52" s="84">
        <f t="shared" si="38"/>
        <v>0.44791666666666652</v>
      </c>
      <c r="S52" s="84">
        <f t="shared" si="38"/>
        <v>0.44791666666666652</v>
      </c>
      <c r="V52" s="84">
        <f>V42-(2.5/24)-(1.25/24)</f>
        <v>0.38541666666666652</v>
      </c>
      <c r="W52" s="84">
        <f t="shared" ref="W52:Z52" si="39">W42-(2.5/24)-(1.25/24)</f>
        <v>0.38541666666666652</v>
      </c>
      <c r="X52" s="84">
        <f t="shared" si="39"/>
        <v>0.38541666666666652</v>
      </c>
      <c r="Y52" s="84">
        <f t="shared" si="39"/>
        <v>0.38541666666666652</v>
      </c>
      <c r="Z52" s="84">
        <f t="shared" si="39"/>
        <v>0.38541666666666652</v>
      </c>
      <c r="AC52" s="84">
        <f t="shared" ref="AC52:AE52" si="40">AC42-(1/24)-(1.25/24)</f>
        <v>0.44791666666666652</v>
      </c>
      <c r="AD52" s="84">
        <f t="shared" si="40"/>
        <v>0.44791666666666652</v>
      </c>
      <c r="AE52" s="84">
        <f t="shared" si="40"/>
        <v>0.44791666666666652</v>
      </c>
      <c r="AF52" s="84">
        <f>AF42-(1/24)-(1.25/24)</f>
        <v>0.44791666666666652</v>
      </c>
      <c r="AG52" s="84">
        <f t="shared" ref="AG52" si="41">AG42-(1/24)-(1.25/24)</f>
        <v>0.44791666666666652</v>
      </c>
    </row>
    <row r="53" spans="1:44" hidden="1" x14ac:dyDescent="0.25"/>
    <row r="54" spans="1:44" ht="15" customHeight="1" x14ac:dyDescent="0.25">
      <c r="B54" s="161" t="s">
        <v>107</v>
      </c>
      <c r="C54" s="161"/>
      <c r="D54" s="161"/>
      <c r="E54" s="161"/>
      <c r="H54" s="161" t="s">
        <v>109</v>
      </c>
      <c r="I54" s="161"/>
      <c r="J54" s="161"/>
      <c r="K54" s="161"/>
      <c r="L54" s="161"/>
      <c r="AO54" s="161" t="s">
        <v>92</v>
      </c>
      <c r="AP54" s="161"/>
      <c r="AQ54" s="161"/>
      <c r="AR54" s="161"/>
    </row>
    <row r="55" spans="1:44" ht="45" x14ac:dyDescent="0.25">
      <c r="B55" s="86" t="s">
        <v>80</v>
      </c>
      <c r="C55" s="86" t="s">
        <v>81</v>
      </c>
      <c r="D55" s="86" t="s">
        <v>82</v>
      </c>
      <c r="E55" s="86" t="s">
        <v>83</v>
      </c>
      <c r="F55" s="72" t="s">
        <v>103</v>
      </c>
      <c r="H55" s="86" t="s">
        <v>80</v>
      </c>
      <c r="I55" s="86" t="s">
        <v>81</v>
      </c>
      <c r="J55" s="86" t="s">
        <v>82</v>
      </c>
      <c r="K55" s="86" t="s">
        <v>83</v>
      </c>
      <c r="L55" s="86" t="s">
        <v>84</v>
      </c>
      <c r="M55" s="72" t="s">
        <v>103</v>
      </c>
      <c r="AJ55" s="161" t="s">
        <v>77</v>
      </c>
      <c r="AK55" s="161"/>
      <c r="AM55" s="161" t="s">
        <v>78</v>
      </c>
      <c r="AN55" s="161"/>
      <c r="AO55" s="73" t="s">
        <v>48</v>
      </c>
      <c r="AP55" s="73" t="s">
        <v>79</v>
      </c>
      <c r="AQ55" s="74" t="s">
        <v>90</v>
      </c>
      <c r="AR55" s="86" t="s">
        <v>100</v>
      </c>
    </row>
    <row r="56" spans="1:44" ht="15" customHeight="1" x14ac:dyDescent="0.25">
      <c r="B56" s="158" t="s">
        <v>85</v>
      </c>
      <c r="C56" s="159"/>
      <c r="D56" s="159"/>
      <c r="E56" s="160"/>
      <c r="F56" s="162"/>
      <c r="H56" s="158" t="s">
        <v>85</v>
      </c>
      <c r="I56" s="159"/>
      <c r="J56" s="159"/>
      <c r="K56" s="159"/>
      <c r="L56" s="160"/>
      <c r="M56" s="162"/>
      <c r="AJ56" s="75">
        <v>8.3333333333333329E-2</v>
      </c>
      <c r="AK56" s="75">
        <v>0.24930555555555556</v>
      </c>
      <c r="AM56" s="88">
        <v>0</v>
      </c>
      <c r="AN56" s="88">
        <f>AM57-((1/60)/24)</f>
        <v>0.16597222222222222</v>
      </c>
      <c r="AO56" s="76">
        <v>0.61458333333333337</v>
      </c>
      <c r="AP56" s="88">
        <v>0.625</v>
      </c>
      <c r="AQ56" s="85">
        <v>0.33333333333333331</v>
      </c>
      <c r="AR56" s="76">
        <v>0.61458333333333337</v>
      </c>
    </row>
    <row r="57" spans="1:44" x14ac:dyDescent="0.25">
      <c r="B57" s="88">
        <v>8.3333333333333329E-2</v>
      </c>
      <c r="C57" s="88">
        <v>8.3333333333333329E-2</v>
      </c>
      <c r="D57" s="88">
        <v>8.3333333333333329E-2</v>
      </c>
      <c r="E57" s="88">
        <v>8.3333333333333329E-2</v>
      </c>
      <c r="F57" s="162"/>
      <c r="H57" s="88">
        <v>8.3333333333333329E-2</v>
      </c>
      <c r="I57" s="88">
        <v>8.3333333333333329E-2</v>
      </c>
      <c r="J57" s="88">
        <v>8.3333333333333329E-2</v>
      </c>
      <c r="K57" s="88">
        <v>8.3333333333333329E-2</v>
      </c>
      <c r="L57" s="88">
        <v>8.3333333333333329E-2</v>
      </c>
      <c r="M57" s="162"/>
      <c r="AM57" s="88">
        <v>0.16666666666666666</v>
      </c>
      <c r="AN57" s="88">
        <f t="shared" ref="AN57:AN60" si="42">AM58-((1/60)/24)</f>
        <v>0.2076388888888889</v>
      </c>
      <c r="AO57" s="76">
        <v>0.61458333333333337</v>
      </c>
      <c r="AP57" s="88">
        <v>0.625</v>
      </c>
      <c r="AQ57" s="85">
        <v>0.33333333333333331</v>
      </c>
      <c r="AR57" s="76">
        <v>0.61458333333333337</v>
      </c>
    </row>
    <row r="58" spans="1:44" ht="15" customHeight="1" x14ac:dyDescent="0.25">
      <c r="B58" s="158" t="s">
        <v>86</v>
      </c>
      <c r="C58" s="159"/>
      <c r="D58" s="159"/>
      <c r="E58" s="160"/>
      <c r="F58" s="162"/>
      <c r="H58" s="158" t="s">
        <v>86</v>
      </c>
      <c r="I58" s="159"/>
      <c r="J58" s="159"/>
      <c r="K58" s="159"/>
      <c r="L58" s="160"/>
      <c r="M58" s="162"/>
      <c r="AJ58" s="161" t="s">
        <v>89</v>
      </c>
      <c r="AK58" s="161"/>
      <c r="AM58" s="88">
        <v>0.20833333333333334</v>
      </c>
      <c r="AN58" s="88">
        <f t="shared" si="42"/>
        <v>0.24930555555555556</v>
      </c>
      <c r="AO58" s="76">
        <v>0.61458333333333337</v>
      </c>
      <c r="AP58" s="88">
        <v>0.625</v>
      </c>
      <c r="AQ58" s="85">
        <v>0.33333333333333331</v>
      </c>
      <c r="AR58" s="76">
        <v>0.61458333333333337</v>
      </c>
    </row>
    <row r="59" spans="1:44" x14ac:dyDescent="0.25">
      <c r="B59" s="88">
        <f>IF((B57+$AJ$8)&lt;1,B57+$AJ$8,(B57+$AJ$8)-1)</f>
        <v>0.16666666666666666</v>
      </c>
      <c r="C59" s="88">
        <f>IF((C57+$AJ$8)&lt;1,C57+$AJ$8,(C57+$AJ$8)-1)</f>
        <v>0.16666666666666666</v>
      </c>
      <c r="D59" s="88">
        <f>IF((D57+$AJ$8)&lt;1,D57+$AJ$8,(D57+$AJ$8)-1)</f>
        <v>0.16666666666666666</v>
      </c>
      <c r="E59" s="88">
        <f>IF((E57+$AJ$8)&lt;1,E57+$AJ$8,(E57+$AJ$8)-1)</f>
        <v>0.16666666666666666</v>
      </c>
      <c r="F59" s="162"/>
      <c r="H59" s="88">
        <f>IF((H57+$AJ$8)&lt;1,H57+$AJ$8,(H57+$AJ$8)-1)</f>
        <v>0.16666666666666666</v>
      </c>
      <c r="I59" s="88">
        <f>IF((I57+$AJ$8)&lt;1,I57+$AJ$8,(I57+$AJ$8)-1)</f>
        <v>0.16666666666666666</v>
      </c>
      <c r="J59" s="88">
        <f>IF((J57+$AJ$8)&lt;1,J57+$AJ$8,(J57+$AJ$8)-1)</f>
        <v>0.16666666666666666</v>
      </c>
      <c r="K59" s="88">
        <f>IF((K57+$AJ$8)&lt;1,K57+$AJ$8,(K57+$AJ$8)-1)</f>
        <v>0.16666666666666666</v>
      </c>
      <c r="L59" s="88">
        <f>IF((L57+$AJ$8)&lt;1,L57+$AJ$8,(L57+$AJ$8)-1)</f>
        <v>0.16666666666666666</v>
      </c>
      <c r="M59" s="162"/>
      <c r="AJ59" s="157">
        <v>8.3333333333333329E-2</v>
      </c>
      <c r="AK59" s="157"/>
      <c r="AM59" s="88">
        <v>0.25</v>
      </c>
      <c r="AN59" s="88">
        <f t="shared" si="42"/>
        <v>0.29097222222222224</v>
      </c>
      <c r="AO59" s="76">
        <v>0.61458333333333337</v>
      </c>
      <c r="AP59" s="88">
        <v>0.625</v>
      </c>
      <c r="AQ59" s="85">
        <v>0.33333333333333331</v>
      </c>
      <c r="AR59" s="76">
        <v>0.61458333333333337</v>
      </c>
    </row>
    <row r="60" spans="1:44" ht="15" customHeight="1" x14ac:dyDescent="0.25">
      <c r="B60" s="158" t="s">
        <v>87</v>
      </c>
      <c r="C60" s="159"/>
      <c r="D60" s="159"/>
      <c r="E60" s="160"/>
      <c r="F60" s="162"/>
      <c r="H60" s="158" t="s">
        <v>87</v>
      </c>
      <c r="I60" s="159"/>
      <c r="J60" s="159"/>
      <c r="K60" s="159"/>
      <c r="L60" s="160"/>
      <c r="M60" s="162"/>
      <c r="AM60" s="88">
        <v>0.29166666666666669</v>
      </c>
      <c r="AN60" s="88">
        <f t="shared" si="42"/>
        <v>0.49930555555555556</v>
      </c>
      <c r="AO60" s="76">
        <v>0.61458333333333337</v>
      </c>
      <c r="AP60" s="88">
        <v>0.625</v>
      </c>
      <c r="AQ60" s="85">
        <v>0.33333333333333331</v>
      </c>
      <c r="AR60" s="76">
        <v>0.61458333333333337</v>
      </c>
    </row>
    <row r="61" spans="1:44" x14ac:dyDescent="0.25">
      <c r="B61" s="75">
        <f>IF(IF(AND(B59&gt;=$AM31,B59&lt;=$AN31),MIN(B59+$AO31,IF(B57&gt;B59,B57+$AP31-1,B57+$AP31)),IF(AND(B59&gt;=$AM32,B59&lt;=$AN32),MIN(B59+$AO32,IF(B57&gt;B59,B57+$AP32-1,B57+$AP32)),IF(AND(B59&gt;=$AM33,B59&lt;=$AN33),MIN(B59+$AO33,IF(B57&gt;B59,B57+$AP33-1,B57+$AP33)),IF(AND(B59&gt;=$AM34,B59&lt;=$AN34),MIN(B59+$AO34,IF(B57&gt;B59,B57+$AP34-1,B57+$AP34)),IF(AND(B59&gt;=$AM35,B59&lt;=$AN35),MIN(B59+$AO34,IF(B57&gt;B59,B57+$AP34-1,B57+$AP34)),IF(AND(B59&gt;=$AM36,B59&lt;=$AN36),MIN(B59+$AO36,IF(B57&gt;B59,B57+$AP36-1,B57+$AP36)),IF(AND(B59&gt;=$AM37,B59&lt;=$AN37),MIN(B59+$AO37,IF(B57&gt;B59,B57+$AP37-1,B57+$AP37)),IF(AND(B59&gt;=$AM38,B59&lt;=$AN38),MIN(B59+$AO38,IF(B57&gt;B59,B57+$AP38-1,B57+$AP38)),IF(AND(B59&gt;=$AM39,B59&lt;=$AN39),MIN(B59+$AO39,IF(B57&gt;B59,B57+$AP39-1,B57+$AP39)),IF(AND(B59&gt;=$AM40,B59&lt;=$AN40),MIN(B59+$AO40,IF(B57&gt;B59,B57+$AP40-1,B57+$AP40)),IF(AND(B59&gt;=$AM41,B59&lt;=$AN41),MIN(B59+$AO41,IF(B57&gt;B59,B57+$AP41-1,B57+$AP41)))))))))))))&lt;1,IF(AND(B59&gt;=$AM31,B59&lt;=$AN31),MIN(B59+$AO31,IF(B57&gt;B59,B57+$AP31-1,B57+$AP31)),IF(AND(B59&gt;=$AM32,B59&lt;=$AN32),MIN(B59+$AO32,IF(B57&gt;B59,B57+$AP32-1,B57+$AP32)),IF(AND(B59&gt;=$AM33,B59&lt;=$AN33),MIN(B59+$AO33,IF(B57&gt;B59,B57+$AP33-1,B57+$AP33)),IF(AND(B59&gt;=$AM34,B59&lt;=$AN34),MIN(B59+$AO34,IF(B57&gt;B59,B57+$AP34-1,B57+$AP34)),IF(AND(B59&gt;=$AM35,B59&lt;=$AN35),MIN(B59+$AO34,IF(B57&gt;B59,B57+$AP34-1,B57+$AP34)),IF(AND(B59&gt;=$AM36,B59&lt;=$AN36),MIN(B59+$AO36,IF(B57&gt;B59,B57+$AP36-1,B57+$AP36)),IF(AND(B59&gt;=$AM37,B59&lt;=$AN37),MIN(B59+$AO37,IF(B57&gt;B59,B57+$AP37-1,B57+$AP37)),IF(AND(B59&gt;=$AM38,B59&lt;=$AN38),MIN(B59+$AO38,IF(B57&gt;B59,B57+$AP38-1,B57+$AP38)),IF(AND(B59&gt;=$AM39,B59&lt;=$AN39),MIN(B59+$AO39,IF(B57&gt;B59,B57+$AP39-1,B57+$AP39)),IF(AND(B59&gt;=$AM40,B59&lt;=$AN40),MIN(B59+$AO40,IF(B57&gt;B59,B57+$AP40-1,B57+$AP40)),IF(AND(B59&gt;=$AM41,B59&lt;=$AN41),MIN(B59+$AO41,IF(B57&gt;B59,B57+$AP41-1,B57+$AP41))))))))))))),IF(AND(B59&gt;=$AM31,B59&lt;=$AN31),MIN(B59+$AO31,IF(B57&gt;B59,B57+$AP31-1,B57+$AP31)),IF(AND(B59&gt;=$AM32,B59&lt;=$AN32),MIN(B59+$AO32,IF(B57&gt;B59,B57+$AP32-1,B57+$AP32)),IF(AND(B59&gt;=$AM33,B59&lt;=$AN33),MIN(B59+$AO33,IF(B57&gt;B59,B57+$AP33-1,B57+$AP33)),IF(AND(B59&gt;=$AM34,B59&lt;=$AN34),MIN(B59+$AO34,IF(B57&gt;B59,B57+$AP34-1,B57+$AP34)),IF(AND(B59&gt;=$AM35,B59&lt;=$AN35),MIN(B59+$AO34,IF(B57&gt;B59,B57+$AP34-1,B57+$AP34)),IF(AND(B59&gt;=$AM36,B59&lt;=$AN36),MIN(B59+$AO36,IF(B57&gt;B59,B57+$AP36-1,B57+$AP36)),IF(AND(B59&gt;=$AM37,B59&lt;=$AN37),MIN(B59+$AO37,IF(B57&gt;B59,B57+$AP37-1,B57+$AP37)),IF(AND(B59&gt;=$AM38,B59&lt;=$AN38),MIN(B59+$AO38,IF(B57&gt;B59,B57+$AP38-1,B57+$AP38)),IF(AND(B59&gt;=$AM39,B59&lt;=$AN39),MIN(B59+$AO39,IF(B57&gt;B59,B57+$AP39-1,B57+$AP39)),IF(AND(B59&gt;=$AM40,B59&lt;=$AN40),MIN(B59+$AO40,IF(B57&gt;B59,B57+$AP40-1,B57+$AP40)),IF(AND(B59&gt;=$AM41,B59&lt;=$AN41),MIN(B59+$AO41,IF(B57&gt;B59,B57+$AP41-1,B57+$AP41)))))))))))))-1)</f>
        <v>0.70833333333333337</v>
      </c>
      <c r="C61" s="75">
        <f>IF(IF(AND(C59&gt;=$AM31,C59&lt;=$AN31),MIN(C59+$AO31,IF(C57&gt;C59,C57+$AP31-1,C57+$AP31)),IF(AND(C59&gt;=$AM32,C59&lt;=$AN32),MIN(C59+$AO32,IF(C57&gt;C59,C57+$AP32-1,C57+$AP32)),IF(AND(C59&gt;=$AM33,C59&lt;=$AN33),MIN(C59+$AO33,IF(C57&gt;C59,C57+$AP33-1,C57+$AP33)),IF(AND(C59&gt;=$AM34,C59&lt;=$AN34),MIN(C59+$AO34,IF(C57&gt;C59,C57+$AP34-1,C57+$AP34)),IF(AND(C59&gt;=$AM35,C59&lt;=$AN35),MIN(C59+$AO34,IF(C57&gt;C59,C57+$AP34-1,C57+$AP34)),IF(AND(C59&gt;=$AM36,C59&lt;=$AN36),MIN(C59+$AO36,IF(C57&gt;C59,C57+$AP36-1,C57+$AP36)),IF(AND(C59&gt;=$AM37,C59&lt;=$AN37),MIN(C59+$AO37,IF(C57&gt;C59,C57+$AP37-1,C57+$AP37)),IF(AND(C59&gt;=$AM38,C59&lt;=$AN38),MIN(C59+$AO38,IF(C57&gt;C59,C57+$AP38-1,C57+$AP38)),IF(AND(C59&gt;=$AM39,C59&lt;=$AN39),MIN(C59+$AO39,IF(C57&gt;C59,C57+$AP39-1,C57+$AP39)),IF(AND(C59&gt;=$AM40,C59&lt;=$AN40),MIN(C59+$AO40,IF(C57&gt;C59,C57+$AP40-1,C57+$AP40)),IF(AND(C59&gt;=$AM41,C59&lt;=$AN41),MIN(C59+$AO41,IF(C57&gt;C59,C57+$AP41-1,C57+$AP41)))))))))))))&lt;1,IF(AND(C59&gt;=$AM31,C59&lt;=$AN31),MIN(C59+$AO31,IF(C57&gt;C59,C57+$AP31-1,C57+$AP31)),IF(AND(C59&gt;=$AM32,C59&lt;=$AN32),MIN(C59+$AO32,IF(C57&gt;C59,C57+$AP32-1,C57+$AP32)),IF(AND(C59&gt;=$AM33,C59&lt;=$AN33),MIN(C59+$AO33,IF(C57&gt;C59,C57+$AP33-1,C57+$AP33)),IF(AND(C59&gt;=$AM34,C59&lt;=$AN34),MIN(C59+$AO34,IF(C57&gt;C59,C57+$AP34-1,C57+$AP34)),IF(AND(C59&gt;=$AM35,C59&lt;=$AN35),MIN(C59+$AO34,IF(C57&gt;C59,C57+$AP34-1,C57+$AP34)),IF(AND(C59&gt;=$AM36,C59&lt;=$AN36),MIN(C59+$AO36,IF(C57&gt;C59,C57+$AP36-1,C57+$AP36)),IF(AND(C59&gt;=$AM37,C59&lt;=$AN37),MIN(C59+$AO37,IF(C57&gt;C59,C57+$AP37-1,C57+$AP37)),IF(AND(C59&gt;=$AM38,C59&lt;=$AN38),MIN(C59+$AO38,IF(C57&gt;C59,C57+$AP38-1,C57+$AP38)),IF(AND(C59&gt;=$AM39,C59&lt;=$AN39),MIN(C59+$AO39,IF(C57&gt;C59,C57+$AP39-1,C57+$AP39)),IF(AND(C59&gt;=$AM40,C59&lt;=$AN40),MIN(C59+$AO40,IF(C57&gt;C59,C57+$AP40-1,C57+$AP40)),IF(AND(C59&gt;=$AM41,C59&lt;=$AN41),MIN(C59+$AO41,IF(C57&gt;C59,C57+$AP41-1,C57+$AP41))))))))))))),IF(AND(C59&gt;=$AM31,C59&lt;=$AN31),MIN(C59+$AO31,IF(C57&gt;C59,C57+$AP31-1,C57+$AP31)),IF(AND(C59&gt;=$AM32,C59&lt;=$AN32),MIN(C59+$AO32,IF(C57&gt;C59,C57+$AP32-1,C57+$AP32)),IF(AND(C59&gt;=$AM33,C59&lt;=$AN33),MIN(C59+$AO33,IF(C57&gt;C59,C57+$AP33-1,C57+$AP33)),IF(AND(C59&gt;=$AM34,C59&lt;=$AN34),MIN(C59+$AO34,IF(C57&gt;C59,C57+$AP34-1,C57+$AP34)),IF(AND(C59&gt;=$AM35,C59&lt;=$AN35),MIN(C59+$AO34,IF(C57&gt;C59,C57+$AP34-1,C57+$AP34)),IF(AND(C59&gt;=$AM36,C59&lt;=$AN36),MIN(C59+$AO36,IF(C57&gt;C59,C57+$AP36-1,C57+$AP36)),IF(AND(C59&gt;=$AM37,C59&lt;=$AN37),MIN(C59+$AO37,IF(C57&gt;C59,C57+$AP37-1,C57+$AP37)),IF(AND(C59&gt;=$AM38,C59&lt;=$AN38),MIN(C59+$AO38,IF(C57&gt;C59,C57+$AP38-1,C57+$AP38)),IF(AND(C59&gt;=$AM39,C59&lt;=$AN39),MIN(C59+$AO39,IF(C57&gt;C59,C57+$AP39-1,C57+$AP39)),IF(AND(C59&gt;=$AM40,C59&lt;=$AN40),MIN(C59+$AO40,IF(C57&gt;C59,C57+$AP40-1,C57+$AP40)),IF(AND(C59&gt;=$AM41,C59&lt;=$AN41),MIN(C59+$AO41,IF(C57&gt;C59,C57+$AP41-1,C57+$AP41)))))))))))))-1)</f>
        <v>0.70833333333333337</v>
      </c>
      <c r="D61" s="75">
        <f>IF(IF(AND(D59&gt;=$AM31,D59&lt;=$AN31),MIN(D59+$AO31,IF(D57&gt;D59,D57+$AP31-1,D57+$AP31)),IF(AND(D59&gt;=$AM32,D59&lt;=$AN32),MIN(D59+$AO32,IF(D57&gt;D59,D57+$AP32-1,D57+$AP32)),IF(AND(D59&gt;=$AM33,D59&lt;=$AN33),MIN(D59+$AO33,IF(D57&gt;D59,D57+$AP33-1,D57+$AP33)),IF(AND(D59&gt;=$AM34,D59&lt;=$AN34),MIN(D59+$AO34,IF(D57&gt;D59,D57+$AP34-1,D57+$AP34)),IF(AND(D59&gt;=$AM35,D59&lt;=$AN35),MIN(D59+$AO34,IF(D57&gt;D59,D57+$AP34-1,D57+$AP34)),IF(AND(D59&gt;=$AM36,D59&lt;=$AN36),MIN(D59+$AO36,IF(D57&gt;D59,D57+$AP36-1,D57+$AP36)),IF(AND(D59&gt;=$AM37,D59&lt;=$AN37),MIN(D59+$AO37,IF(D57&gt;D59,D57+$AP37-1,D57+$AP37)),IF(AND(D59&gt;=$AM38,D59&lt;=$AN38),MIN(D59+$AO38,IF(D57&gt;D59,D57+$AP38-1,D57+$AP38)),IF(AND(D59&gt;=$AM39,D59&lt;=$AN39),MIN(D59+$AO39,IF(D57&gt;D59,D57+$AP39-1,D57+$AP39)),IF(AND(D59&gt;=$AM40,D59&lt;=$AN40),MIN(D59+$AO40,IF(D57&gt;D59,D57+$AP40-1,D57+$AP40)),IF(AND(D59&gt;=$AM41,D59&lt;=$AN41),MIN(D59+$AO41,IF(D57&gt;D59,D57+$AP41-1,D57+$AP41)))))))))))))&lt;1,IF(AND(D59&gt;=$AM31,D59&lt;=$AN31),MIN(D59+$AO31,IF(D57&gt;D59,D57+$AP31-1,D57+$AP31)),IF(AND(D59&gt;=$AM32,D59&lt;=$AN32),MIN(D59+$AO32,IF(D57&gt;D59,D57+$AP32-1,D57+$AP32)),IF(AND(D59&gt;=$AM33,D59&lt;=$AN33),MIN(D59+$AO33,IF(D57&gt;D59,D57+$AP33-1,D57+$AP33)),IF(AND(D59&gt;=$AM34,D59&lt;=$AN34),MIN(D59+$AO34,IF(D57&gt;D59,D57+$AP34-1,D57+$AP34)),IF(AND(D59&gt;=$AM35,D59&lt;=$AN35),MIN(D59+$AO34,IF(D57&gt;D59,D57+$AP34-1,D57+$AP34)),IF(AND(D59&gt;=$AM36,D59&lt;=$AN36),MIN(D59+$AO36,IF(D57&gt;D59,D57+$AP36-1,D57+$AP36)),IF(AND(D59&gt;=$AM37,D59&lt;=$AN37),MIN(D59+$AO37,IF(D57&gt;D59,D57+$AP37-1,D57+$AP37)),IF(AND(D59&gt;=$AM38,D59&lt;=$AN38),MIN(D59+$AO38,IF(D57&gt;D59,D57+$AP38-1,D57+$AP38)),IF(AND(D59&gt;=$AM39,D59&lt;=$AN39),MIN(D59+$AO39,IF(D57&gt;D59,D57+$AP39-1,D57+$AP39)),IF(AND(D59&gt;=$AM40,D59&lt;=$AN40),MIN(D59+$AO40,IF(D57&gt;D59,D57+$AP40-1,D57+$AP40)),IF(AND(D59&gt;=$AM41,D59&lt;=$AN41),MIN(D59+$AO41,IF(D57&gt;D59,D57+$AP41-1,D57+$AP41))))))))))))),IF(AND(D59&gt;=$AM31,D59&lt;=$AN31),MIN(D59+$AO31,IF(D57&gt;D59,D57+$AP31-1,D57+$AP31)),IF(AND(D59&gt;=$AM32,D59&lt;=$AN32),MIN(D59+$AO32,IF(D57&gt;D59,D57+$AP32-1,D57+$AP32)),IF(AND(D59&gt;=$AM33,D59&lt;=$AN33),MIN(D59+$AO33,IF(D57&gt;D59,D57+$AP33-1,D57+$AP33)),IF(AND(D59&gt;=$AM34,D59&lt;=$AN34),MIN(D59+$AO34,IF(D57&gt;D59,D57+$AP34-1,D57+$AP34)),IF(AND(D59&gt;=$AM35,D59&lt;=$AN35),MIN(D59+$AO34,IF(D57&gt;D59,D57+$AP34-1,D57+$AP34)),IF(AND(D59&gt;=$AM36,D59&lt;=$AN36),MIN(D59+$AO36,IF(D57&gt;D59,D57+$AP36-1,D57+$AP36)),IF(AND(D59&gt;=$AM37,D59&lt;=$AN37),MIN(D59+$AO37,IF(D57&gt;D59,D57+$AP37-1,D57+$AP37)),IF(AND(D59&gt;=$AM38,D59&lt;=$AN38),MIN(D59+$AO38,IF(D57&gt;D59,D57+$AP38-1,D57+$AP38)),IF(AND(D59&gt;=$AM39,D59&lt;=$AN39),MIN(D59+$AO39,IF(D57&gt;D59,D57+$AP39-1,D57+$AP39)),IF(AND(D59&gt;=$AM40,D59&lt;=$AN40),MIN(D59+$AO40,IF(D57&gt;D59,D57+$AP40-1,D57+$AP40)),IF(AND(D59&gt;=$AM41,D59&lt;=$AN41),MIN(D59+$AO41,IF(D57&gt;D59,D57+$AP41-1,D57+$AP41)))))))))))))-1)</f>
        <v>0.70833333333333337</v>
      </c>
      <c r="E61" s="75">
        <f>IF(IF(AND(E59&gt;=$AM31,E59&lt;=$AN31),MIN(E59+$AO31,IF(E57&gt;E59,E57+$AP31-1,E57+$AP31)),IF(AND(E59&gt;=$AM32,E59&lt;=$AN32),MIN(E59+$AO32,IF(E57&gt;E59,E57+$AP32-1,E57+$AP32)),IF(AND(E59&gt;=$AM33,E59&lt;=$AN33),MIN(E59+$AO33,IF(E57&gt;E59,E57+$AP33-1,E57+$AP33)),IF(AND(E59&gt;=$AM34,E59&lt;=$AN34),MIN(E59+$AO34,IF(E57&gt;E59,E57+$AP34-1,E57+$AP34)),IF(AND(E59&gt;=$AM35,E59&lt;=$AN35),MIN(E59+$AO34,IF(E57&gt;E59,E57+$AP34-1,E57+$AP34)),IF(AND(E59&gt;=$AM36,E59&lt;=$AN36),MIN(E59+$AO36,IF(E57&gt;E59,E57+$AP36-1,E57+$AP36)),IF(AND(E59&gt;=$AM37,E59&lt;=$AN37),MIN(E59+$AO37,IF(E57&gt;E59,E57+$AP37-1,E57+$AP37)),IF(AND(E59&gt;=$AM38,E59&lt;=$AN38),MIN(E59+$AO38,IF(E57&gt;E59,E57+$AP38-1,E57+$AP38)),IF(AND(E59&gt;=$AM39,E59&lt;=$AN39),MIN(E59+$AO39,IF(E57&gt;E59,E57+$AP39-1,E57+$AP39)),IF(AND(E59&gt;=$AM40,E59&lt;=$AN40),MIN(E59+$AO40,IF(E57&gt;E59,E57+$AP40-1,E57+$AP40)),IF(AND(E59&gt;=$AM41,E59&lt;=$AN41),MIN(E59+$AO41,IF(E57&gt;E59,E57+$AP41-1,E57+$AP41)))))))))))))&lt;1,IF(AND(E59&gt;=$AM31,E59&lt;=$AN31),MIN(E59+$AO31,IF(E57&gt;E59,E57+$AP31-1,E57+$AP31)),IF(AND(E59&gt;=$AM32,E59&lt;=$AN32),MIN(E59+$AO32,IF(E57&gt;E59,E57+$AP32-1,E57+$AP32)),IF(AND(E59&gt;=$AM33,E59&lt;=$AN33),MIN(E59+$AO33,IF(E57&gt;E59,E57+$AP33-1,E57+$AP33)),IF(AND(E59&gt;=$AM34,E59&lt;=$AN34),MIN(E59+$AO34,IF(E57&gt;E59,E57+$AP34-1,E57+$AP34)),IF(AND(E59&gt;=$AM35,E59&lt;=$AN35),MIN(E59+$AO34,IF(E57&gt;E59,E57+$AP34-1,E57+$AP34)),IF(AND(E59&gt;=$AM36,E59&lt;=$AN36),MIN(E59+$AO36,IF(E57&gt;E59,E57+$AP36-1,E57+$AP36)),IF(AND(E59&gt;=$AM37,E59&lt;=$AN37),MIN(E59+$AO37,IF(E57&gt;E59,E57+$AP37-1,E57+$AP37)),IF(AND(E59&gt;=$AM38,E59&lt;=$AN38),MIN(E59+$AO38,IF(E57&gt;E59,E57+$AP38-1,E57+$AP38)),IF(AND(E59&gt;=$AM39,E59&lt;=$AN39),MIN(E59+$AO39,IF(E57&gt;E59,E57+$AP39-1,E57+$AP39)),IF(AND(E59&gt;=$AM40,E59&lt;=$AN40),MIN(E59+$AO40,IF(E57&gt;E59,E57+$AP40-1,E57+$AP40)),IF(AND(E59&gt;=$AM41,E59&lt;=$AN41),MIN(E59+$AO41,IF(E57&gt;E59,E57+$AP41-1,E57+$AP41))))))))))))),IF(AND(E59&gt;=$AM31,E59&lt;=$AN31),MIN(E59+$AO31,IF(E57&gt;E59,E57+$AP31-1,E57+$AP31)),IF(AND(E59&gt;=$AM32,E59&lt;=$AN32),MIN(E59+$AO32,IF(E57&gt;E59,E57+$AP32-1,E57+$AP32)),IF(AND(E59&gt;=$AM33,E59&lt;=$AN33),MIN(E59+$AO33,IF(E57&gt;E59,E57+$AP33-1,E57+$AP33)),IF(AND(E59&gt;=$AM34,E59&lt;=$AN34),MIN(E59+$AO34,IF(E57&gt;E59,E57+$AP34-1,E57+$AP34)),IF(AND(E59&gt;=$AM35,E59&lt;=$AN35),MIN(E59+$AO34,IF(E57&gt;E59,E57+$AP34-1,E57+$AP34)),IF(AND(E59&gt;=$AM36,E59&lt;=$AN36),MIN(E59+$AO36,IF(E57&gt;E59,E57+$AP36-1,E57+$AP36)),IF(AND(E59&gt;=$AM37,E59&lt;=$AN37),MIN(E59+$AO37,IF(E57&gt;E59,E57+$AP37-1,E57+$AP37)),IF(AND(E59&gt;=$AM38,E59&lt;=$AN38),MIN(E59+$AO38,IF(E57&gt;E59,E57+$AP38-1,E57+$AP38)),IF(AND(E59&gt;=$AM39,E59&lt;=$AN39),MIN(E59+$AO39,IF(E57&gt;E59,E57+$AP39-1,E57+$AP39)),IF(AND(E59&gt;=$AM40,E59&lt;=$AN40),MIN(E59+$AO40,IF(E57&gt;E59,E57+$AP40-1,E57+$AP40)),IF(AND(E59&gt;=$AM41,E59&lt;=$AN41),MIN(E59+$AO41,IF(E57&gt;E59,E57+$AP41-1,E57+$AP41)))))))))))))-1)</f>
        <v>0.70833333333333337</v>
      </c>
      <c r="F61" s="162"/>
      <c r="H61" s="75">
        <f>IF(IF(AND(H59&gt;=$AM56,H59&lt;=$AN56),MIN(H59+$AO56,IF(H57&gt;H59,H57+$AP56-1,H57+$AP56)),IF(AND(H59&gt;=$AM57,H59&lt;=$AN57),MIN(H59+$AO57,IF(H57&gt;H59,H57+$AP57-1,H57+$AP57)),IF(AND(H59&gt;=$AM58,H59&lt;=$AN58),MIN(H59+$AO58,IF(H57&gt;H59,H57+$AP58-1,H57+$AP58)),IF(AND(H59&gt;=$AM59,H59&lt;=$AN59),MIN(H59+$AO59,IF(H57&gt;H59,H57+$AP59-1,H57+$AP59)),IF(AND(H59&gt;=$AM60,H59&lt;=$AN60),MIN(H59+$AO59,IF(H57&gt;H59,H57+$AP59-1,H57+$AP59)),IF(AND(H59&gt;=$AM61,H59&lt;=$AN61),MIN(H59+$AO61,IF(H57&gt;H59,H57+$AP61-1,H57+$AP61)),IF(AND(H59&gt;=$AM62,H59&lt;=$AN62),MIN(H59+$AO62,IF(H57&gt;H59,H57+$AP62-1,H57+$AP62)),IF(AND(H59&gt;=$AM63,H59&lt;=$AN63),MIN(H59+$AO63,IF(H57&gt;H59,H57+$AP63-1,H57+$AP63)),IF(AND(H59&gt;=$AM64,H59&lt;=$AN64),MIN(H59+$AO64,IF(H57&gt;H59,H57+$AP64-1,H57+$AP64)),IF(AND(H59&gt;=$AM65,H59&lt;=$AN65),MIN(H59+$AO65,IF(H57&gt;H59,H57+$AP65-1,H57+$AP65)),IF(AND(H59&gt;=$AM66,H59&lt;=$AN66),MIN(H59+$AO66,IF(H57&gt;H59,H57+$AP66-1,H57+$AP66)))))))))))))&lt;1,IF(AND(H59&gt;=$AM56,H59&lt;=$AN56),MIN(H59+$AO56,IF(H57&gt;H59,H57+$AP56-1,H57+$AP56)),IF(AND(H59&gt;=$AM57,H59&lt;=$AN57),MIN(H59+$AO57,IF(H57&gt;H59,H57+$AP57-1,H57+$AP57)),IF(AND(H59&gt;=$AM58,H59&lt;=$AN58),MIN(H59+$AO58,IF(H57&gt;H59,H57+$AP58-1,H57+$AP58)),IF(AND(H59&gt;=$AM59,H59&lt;=$AN59),MIN(H59+$AO59,IF(H57&gt;H59,H57+$AP59-1,H57+$AP59)),IF(AND(H59&gt;=$AM60,H59&lt;=$AN60),MIN(H59+$AO59,IF(H57&gt;H59,H57+$AP59-1,H57+$AP59)),IF(AND(H59&gt;=$AM61,H59&lt;=$AN61),MIN(H59+$AO61,IF(H57&gt;H59,H57+$AP61-1,H57+$AP61)),IF(AND(H59&gt;=$AM62,H59&lt;=$AN62),MIN(H59+$AO62,IF(H57&gt;H59,H57+$AP62-1,H57+$AP62)),IF(AND(H59&gt;=$AM63,H59&lt;=$AN63),MIN(H59+$AO63,IF(H57&gt;H59,H57+$AP63-1,H57+$AP63)),IF(AND(H59&gt;=$AM64,H59&lt;=$AN64),MIN(H59+$AO64,IF(H57&gt;H59,H57+$AP64-1,H57+$AP64)),IF(AND(H59&gt;=$AM65,H59&lt;=$AN65),MIN(H59+$AO65,IF(H57&gt;H59,H57+$AP65-1,H57+$AP65)),IF(AND(H59&gt;=$AM66,H59&lt;=$AN66),MIN(H59+$AO66,IF(H57&gt;H59,H57+$AP66-1,H57+$AP66))))))))))))),IF(AND(H59&gt;=$AM56,H59&lt;=$AN56),MIN(H59+$AO56,IF(H57&gt;H59,H57+$AP56-1,H57+$AP56)),IF(AND(H59&gt;=$AM57,H59&lt;=$AN57),MIN(H59+$AO57,IF(H57&gt;H59,H57+$AP57-1,H57+$AP57)),IF(AND(H59&gt;=$AM58,H59&lt;=$AN58),MIN(H59+$AO58,IF(H57&gt;H59,H57+$AP58-1,H57+$AP58)),IF(AND(H59&gt;=$AM59,H59&lt;=$AN59),MIN(H59+$AO59,IF(H57&gt;H59,H57+$AP59-1,H57+$AP59)),IF(AND(H59&gt;=$AM60,H59&lt;=$AN60),MIN(H59+$AO59,IF(H57&gt;H59,H57+$AP59-1,H57+$AP59)),IF(AND(H59&gt;=$AM61,H59&lt;=$AN61),MIN(H59+$AO61,IF(H57&gt;H59,H57+$AP61-1,H57+$AP61)),IF(AND(H59&gt;=$AM62,H59&lt;=$AN62),MIN(H59+$AO62,IF(H57&gt;H59,H57+$AP62-1,H57+$AP62)),IF(AND(H59&gt;=$AM63,H59&lt;=$AN63),MIN(H59+$AO63,IF(H57&gt;H59,H57+$AP63-1,H57+$AP63)),IF(AND(H59&gt;=$AM64,H59&lt;=$AN64),MIN(H59+$AO64,IF(H57&gt;H59,H57+$AP64-1,H57+$AP64)),IF(AND(H59&gt;=$AM65,H59&lt;=$AN65),MIN(H59+$AO65,IF(H57&gt;H59,H57+$AP65-1,H57+$AP65)),IF(AND(H59&gt;=$AM66,H59&lt;=$AN66),MIN(H59+$AO66,IF(H57&gt;H59,H57+$AP66-1,H57+$AP66)))))))))))))-1)</f>
        <v>0.70833333333333337</v>
      </c>
      <c r="I61" s="75">
        <f>IF(IF(AND(I59&gt;=$AM56,I59&lt;=$AN56),MIN(I59+$AO56,IF(I57&gt;I59,I57+$AP56-1,I57+$AP56)),IF(AND(I59&gt;=$AM57,I59&lt;=$AN57),MIN(I59+$AO57,IF(I57&gt;I59,I57+$AP57-1,I57+$AP57)),IF(AND(I59&gt;=$AM58,I59&lt;=$AN58),MIN(I59+$AO58,IF(I57&gt;I59,I57+$AP58-1,I57+$AP58)),IF(AND(I59&gt;=$AM59,I59&lt;=$AN59),MIN(I59+$AO59,IF(I57&gt;I59,I57+$AP59-1,I57+$AP59)),IF(AND(I59&gt;=$AM60,I59&lt;=$AN60),MIN(I59+$AO59,IF(I57&gt;I59,I57+$AP59-1,I57+$AP59)),IF(AND(I59&gt;=$AM61,I59&lt;=$AN61),MIN(I59+$AO61,IF(I57&gt;I59,I57+$AP61-1,I57+$AP61)),IF(AND(I59&gt;=$AM62,I59&lt;=$AN62),MIN(I59+$AO62,IF(I57&gt;I59,I57+$AP62-1,I57+$AP62)),IF(AND(I59&gt;=$AM63,I59&lt;=$AN63),MIN(I59+$AO63,IF(I57&gt;I59,I57+$AP63-1,I57+$AP63)),IF(AND(I59&gt;=$AM64,I59&lt;=$AN64),MIN(I59+$AO64,IF(I57&gt;I59,I57+$AP64-1,I57+$AP64)),IF(AND(I59&gt;=$AM65,I59&lt;=$AN65),MIN(I59+$AO65,IF(I57&gt;I59,I57+$AP65-1,I57+$AP65)),IF(AND(I59&gt;=$AM66,I59&lt;=$AN66),MIN(I59+$AO66,IF(I57&gt;I59,I57+$AP66-1,I57+$AP66)))))))))))))&lt;1,IF(AND(I59&gt;=$AM56,I59&lt;=$AN56),MIN(I59+$AO56,IF(I57&gt;I59,I57+$AP56-1,I57+$AP56)),IF(AND(I59&gt;=$AM57,I59&lt;=$AN57),MIN(I59+$AO57,IF(I57&gt;I59,I57+$AP57-1,I57+$AP57)),IF(AND(I59&gt;=$AM58,I59&lt;=$AN58),MIN(I59+$AO58,IF(I57&gt;I59,I57+$AP58-1,I57+$AP58)),IF(AND(I59&gt;=$AM59,I59&lt;=$AN59),MIN(I59+$AO59,IF(I57&gt;I59,I57+$AP59-1,I57+$AP59)),IF(AND(I59&gt;=$AM60,I59&lt;=$AN60),MIN(I59+$AO59,IF(I57&gt;I59,I57+$AP59-1,I57+$AP59)),IF(AND(I59&gt;=$AM61,I59&lt;=$AN61),MIN(I59+$AO61,IF(I57&gt;I59,I57+$AP61-1,I57+$AP61)),IF(AND(I59&gt;=$AM62,I59&lt;=$AN62),MIN(I59+$AO62,IF(I57&gt;I59,I57+$AP62-1,I57+$AP62)),IF(AND(I59&gt;=$AM63,I59&lt;=$AN63),MIN(I59+$AO63,IF(I57&gt;I59,I57+$AP63-1,I57+$AP63)),IF(AND(I59&gt;=$AM64,I59&lt;=$AN64),MIN(I59+$AO64,IF(I57&gt;I59,I57+$AP64-1,I57+$AP64)),IF(AND(I59&gt;=$AM65,I59&lt;=$AN65),MIN(I59+$AO65,IF(I57&gt;I59,I57+$AP65-1,I57+$AP65)),IF(AND(I59&gt;=$AM66,I59&lt;=$AN66),MIN(I59+$AO66,IF(I57&gt;I59,I57+$AP66-1,I57+$AP66))))))))))))),IF(AND(I59&gt;=$AM56,I59&lt;=$AN56),MIN(I59+$AO56,IF(I57&gt;I59,I57+$AP56-1,I57+$AP56)),IF(AND(I59&gt;=$AM57,I59&lt;=$AN57),MIN(I59+$AO57,IF(I57&gt;I59,I57+$AP57-1,I57+$AP57)),IF(AND(I59&gt;=$AM58,I59&lt;=$AN58),MIN(I59+$AO58,IF(I57&gt;I59,I57+$AP58-1,I57+$AP58)),IF(AND(I59&gt;=$AM59,I59&lt;=$AN59),MIN(I59+$AO59,IF(I57&gt;I59,I57+$AP59-1,I57+$AP59)),IF(AND(I59&gt;=$AM60,I59&lt;=$AN60),MIN(I59+$AO59,IF(I57&gt;I59,I57+$AP59-1,I57+$AP59)),IF(AND(I59&gt;=$AM61,I59&lt;=$AN61),MIN(I59+$AO61,IF(I57&gt;I59,I57+$AP61-1,I57+$AP61)),IF(AND(I59&gt;=$AM62,I59&lt;=$AN62),MIN(I59+$AO62,IF(I57&gt;I59,I57+$AP62-1,I57+$AP62)),IF(AND(I59&gt;=$AM63,I59&lt;=$AN63),MIN(I59+$AO63,IF(I57&gt;I59,I57+$AP63-1,I57+$AP63)),IF(AND(I59&gt;=$AM64,I59&lt;=$AN64),MIN(I59+$AO64,IF(I57&gt;I59,I57+$AP64-1,I57+$AP64)),IF(AND(I59&gt;=$AM65,I59&lt;=$AN65),MIN(I59+$AO65,IF(I57&gt;I59,I57+$AP65-1,I57+$AP65)),IF(AND(I59&gt;=$AM66,I59&lt;=$AN66),MIN(I59+$AO66,IF(I57&gt;I59,I57+$AP66-1,I57+$AP66)))))))))))))-1)</f>
        <v>0.70833333333333337</v>
      </c>
      <c r="J61" s="75">
        <f>IF(IF(AND(J59&gt;=$AM56,J59&lt;=$AN56),MIN(J59+$AO56,IF(J57&gt;J59,J57+$AP56-1,J57+$AP56)),IF(AND(J59&gt;=$AM57,J59&lt;=$AN57),MIN(J59+$AO57,IF(J57&gt;J59,J57+$AP57-1,J57+$AP57)),IF(AND(J59&gt;=$AM58,J59&lt;=$AN58),MIN(J59+$AO58,IF(J57&gt;J59,J57+$AP58-1,J57+$AP58)),IF(AND(J59&gt;=$AM59,J59&lt;=$AN59),MIN(J59+$AO59,IF(J57&gt;J59,J57+$AP59-1,J57+$AP59)),IF(AND(J59&gt;=$AM60,J59&lt;=$AN60),MIN(J59+$AO59,IF(J57&gt;J59,J57+$AP59-1,J57+$AP59)),IF(AND(J59&gt;=$AM61,J59&lt;=$AN61),MIN(J59+$AO61,IF(J57&gt;J59,J57+$AP61-1,J57+$AP61)),IF(AND(J59&gt;=$AM62,J59&lt;=$AN62),MIN(J59+$AO62,IF(J57&gt;J59,J57+$AP62-1,J57+$AP62)),IF(AND(J59&gt;=$AM63,J59&lt;=$AN63),MIN(J59+$AO63,IF(J57&gt;J59,J57+$AP63-1,J57+$AP63)),IF(AND(J59&gt;=$AM64,J59&lt;=$AN64),MIN(J59+$AO64,IF(J57&gt;J59,J57+$AP64-1,J57+$AP64)),IF(AND(J59&gt;=$AM65,J59&lt;=$AN65),MIN(J59+$AO65,IF(J57&gt;J59,J57+$AP65-1,J57+$AP65)),IF(AND(J59&gt;=$AM66,J59&lt;=$AN66),MIN(J59+$AO66,IF(J57&gt;J59,J57+$AP66-1,J57+$AP66)))))))))))))&lt;1,IF(AND(J59&gt;=$AM56,J59&lt;=$AN56),MIN(J59+$AO56,IF(J57&gt;J59,J57+$AP56-1,J57+$AP56)),IF(AND(J59&gt;=$AM57,J59&lt;=$AN57),MIN(J59+$AO57,IF(J57&gt;J59,J57+$AP57-1,J57+$AP57)),IF(AND(J59&gt;=$AM58,J59&lt;=$AN58),MIN(J59+$AO58,IF(J57&gt;J59,J57+$AP58-1,J57+$AP58)),IF(AND(J59&gt;=$AM59,J59&lt;=$AN59),MIN(J59+$AO59,IF(J57&gt;J59,J57+$AP59-1,J57+$AP59)),IF(AND(J59&gt;=$AM60,J59&lt;=$AN60),MIN(J59+$AO59,IF(J57&gt;J59,J57+$AP59-1,J57+$AP59)),IF(AND(J59&gt;=$AM61,J59&lt;=$AN61),MIN(J59+$AO61,IF(J57&gt;J59,J57+$AP61-1,J57+$AP61)),IF(AND(J59&gt;=$AM62,J59&lt;=$AN62),MIN(J59+$AO62,IF(J57&gt;J59,J57+$AP62-1,J57+$AP62)),IF(AND(J59&gt;=$AM63,J59&lt;=$AN63),MIN(J59+$AO63,IF(J57&gt;J59,J57+$AP63-1,J57+$AP63)),IF(AND(J59&gt;=$AM64,J59&lt;=$AN64),MIN(J59+$AO64,IF(J57&gt;J59,J57+$AP64-1,J57+$AP64)),IF(AND(J59&gt;=$AM65,J59&lt;=$AN65),MIN(J59+$AO65,IF(J57&gt;J59,J57+$AP65-1,J57+$AP65)),IF(AND(J59&gt;=$AM66,J59&lt;=$AN66),MIN(J59+$AO66,IF(J57&gt;J59,J57+$AP66-1,J57+$AP66))))))))))))),IF(AND(J59&gt;=$AM56,J59&lt;=$AN56),MIN(J59+$AO56,IF(J57&gt;J59,J57+$AP56-1,J57+$AP56)),IF(AND(J59&gt;=$AM57,J59&lt;=$AN57),MIN(J59+$AO57,IF(J57&gt;J59,J57+$AP57-1,J57+$AP57)),IF(AND(J59&gt;=$AM58,J59&lt;=$AN58),MIN(J59+$AO58,IF(J57&gt;J59,J57+$AP58-1,J57+$AP58)),IF(AND(J59&gt;=$AM59,J59&lt;=$AN59),MIN(J59+$AO59,IF(J57&gt;J59,J57+$AP59-1,J57+$AP59)),IF(AND(J59&gt;=$AM60,J59&lt;=$AN60),MIN(J59+$AO59,IF(J57&gt;J59,J57+$AP59-1,J57+$AP59)),IF(AND(J59&gt;=$AM61,J59&lt;=$AN61),MIN(J59+$AO61,IF(J57&gt;J59,J57+$AP61-1,J57+$AP61)),IF(AND(J59&gt;=$AM62,J59&lt;=$AN62),MIN(J59+$AO62,IF(J57&gt;J59,J57+$AP62-1,J57+$AP62)),IF(AND(J59&gt;=$AM63,J59&lt;=$AN63),MIN(J59+$AO63,IF(J57&gt;J59,J57+$AP63-1,J57+$AP63)),IF(AND(J59&gt;=$AM64,J59&lt;=$AN64),MIN(J59+$AO64,IF(J57&gt;J59,J57+$AP64-1,J57+$AP64)),IF(AND(J59&gt;=$AM65,J59&lt;=$AN65),MIN(J59+$AO65,IF(J57&gt;J59,J57+$AP65-1,J57+$AP65)),IF(AND(J59&gt;=$AM66,J59&lt;=$AN66),MIN(J59+$AO66,IF(J57&gt;J59,J57+$AP66-1,J57+$AP66)))))))))))))-1)</f>
        <v>0.70833333333333337</v>
      </c>
      <c r="K61" s="75">
        <f>IF(IF(AND(K59&gt;=$AM56,K59&lt;=$AN56),MIN(K59+$AO56,IF(K57&gt;K59,K57+$AP56-1,K57+$AP56)),IF(AND(K59&gt;=$AM57,K59&lt;=$AN57),MIN(K59+$AO57,IF(K57&gt;K59,K57+$AP57-1,K57+$AP57)),IF(AND(K59&gt;=$AM58,K59&lt;=$AN58),MIN(K59+$AO58,IF(K57&gt;K59,K57+$AP58-1,K57+$AP58)),IF(AND(K59&gt;=$AM59,K59&lt;=$AN59),MIN(K59+$AO59,IF(K57&gt;K59,K57+$AP59-1,K57+$AP59)),IF(AND(K59&gt;=$AM60,K59&lt;=$AN60),MIN(K59+$AO59,IF(K57&gt;K59,K57+$AP59-1,K57+$AP59)),IF(AND(K59&gt;=$AM61,K59&lt;=$AN61),MIN(K59+$AO61,IF(K57&gt;K59,K57+$AP61-1,K57+$AP61)),IF(AND(K59&gt;=$AM62,K59&lt;=$AN62),MIN(K59+$AO62,IF(K57&gt;K59,K57+$AP62-1,K57+$AP62)),IF(AND(K59&gt;=$AM63,K59&lt;=$AN63),MIN(K59+$AO63,IF(K57&gt;K59,K57+$AP63-1,K57+$AP63)),IF(AND(K59&gt;=$AM64,K59&lt;=$AN64),MIN(K59+$AO64,IF(K57&gt;K59,K57+$AP64-1,K57+$AP64)),IF(AND(K59&gt;=$AM65,K59&lt;=$AN65),MIN(K59+$AO65,IF(K57&gt;K59,K57+$AP65-1,K57+$AP65)),IF(AND(K59&gt;=$AM66,K59&lt;=$AN66),MIN(K59+$AO66,IF(K57&gt;K59,K57+$AP66-1,K57+$AP66)))))))))))))&lt;1,IF(AND(K59&gt;=$AM56,K59&lt;=$AN56),MIN(K59+$AO56,IF(K57&gt;K59,K57+$AP56-1,K57+$AP56)),IF(AND(K59&gt;=$AM57,K59&lt;=$AN57),MIN(K59+$AO57,IF(K57&gt;K59,K57+$AP57-1,K57+$AP57)),IF(AND(K59&gt;=$AM58,K59&lt;=$AN58),MIN(K59+$AO58,IF(K57&gt;K59,K57+$AP58-1,K57+$AP58)),IF(AND(K59&gt;=$AM59,K59&lt;=$AN59),MIN(K59+$AO59,IF(K57&gt;K59,K57+$AP59-1,K57+$AP59)),IF(AND(K59&gt;=$AM60,K59&lt;=$AN60),MIN(K59+$AO59,IF(K57&gt;K59,K57+$AP59-1,K57+$AP59)),IF(AND(K59&gt;=$AM61,K59&lt;=$AN61),MIN(K59+$AO61,IF(K57&gt;K59,K57+$AP61-1,K57+$AP61)),IF(AND(K59&gt;=$AM62,K59&lt;=$AN62),MIN(K59+$AO62,IF(K57&gt;K59,K57+$AP62-1,K57+$AP62)),IF(AND(K59&gt;=$AM63,K59&lt;=$AN63),MIN(K59+$AO63,IF(K57&gt;K59,K57+$AP63-1,K57+$AP63)),IF(AND(K59&gt;=$AM64,K59&lt;=$AN64),MIN(K59+$AO64,IF(K57&gt;K59,K57+$AP64-1,K57+$AP64)),IF(AND(K59&gt;=$AM65,K59&lt;=$AN65),MIN(K59+$AO65,IF(K57&gt;K59,K57+$AP65-1,K57+$AP65)),IF(AND(K59&gt;=$AM66,K59&lt;=$AN66),MIN(K59+$AO66,IF(K57&gt;K59,K57+$AP66-1,K57+$AP66))))))))))))),IF(AND(K59&gt;=$AM56,K59&lt;=$AN56),MIN(K59+$AO56,IF(K57&gt;K59,K57+$AP56-1,K57+$AP56)),IF(AND(K59&gt;=$AM57,K59&lt;=$AN57),MIN(K59+$AO57,IF(K57&gt;K59,K57+$AP57-1,K57+$AP57)),IF(AND(K59&gt;=$AM58,K59&lt;=$AN58),MIN(K59+$AO58,IF(K57&gt;K59,K57+$AP58-1,K57+$AP58)),IF(AND(K59&gt;=$AM59,K59&lt;=$AN59),MIN(K59+$AO59,IF(K57&gt;K59,K57+$AP59-1,K57+$AP59)),IF(AND(K59&gt;=$AM60,K59&lt;=$AN60),MIN(K59+$AO59,IF(K57&gt;K59,K57+$AP59-1,K57+$AP59)),IF(AND(K59&gt;=$AM61,K59&lt;=$AN61),MIN(K59+$AO61,IF(K57&gt;K59,K57+$AP61-1,K57+$AP61)),IF(AND(K59&gt;=$AM62,K59&lt;=$AN62),MIN(K59+$AO62,IF(K57&gt;K59,K57+$AP62-1,K57+$AP62)),IF(AND(K59&gt;=$AM63,K59&lt;=$AN63),MIN(K59+$AO63,IF(K57&gt;K59,K57+$AP63-1,K57+$AP63)),IF(AND(K59&gt;=$AM64,K59&lt;=$AN64),MIN(K59+$AO64,IF(K57&gt;K59,K57+$AP64-1,K57+$AP64)),IF(AND(K59&gt;=$AM65,K59&lt;=$AN65),MIN(K59+$AO65,IF(K57&gt;K59,K57+$AP65-1,K57+$AP65)),IF(AND(K59&gt;=$AM66,K59&lt;=$AN66),MIN(K59+$AO66,IF(K57&gt;K59,K57+$AP66-1,K57+$AP66)))))))))))))-1)</f>
        <v>0.70833333333333337</v>
      </c>
      <c r="L61" s="75">
        <f>IF(IF(AND(L59&gt;=$AM56,L59&lt;=$AN56),MIN(L59+$AO56,IF(L57&gt;L59,L57+$AP56-1,L57+$AP56)),IF(AND(L59&gt;=$AM57,L59&lt;=$AN57),MIN(L59+$AO57,IF(L57&gt;L59,L57+$AP57-1,L57+$AP57)),IF(AND(L59&gt;=$AM58,L59&lt;=$AN58),MIN(L59+$AO58,IF(L57&gt;L59,L57+$AP58-1,L57+$AP58)),IF(AND(L59&gt;=$AM59,L59&lt;=$AN59),MIN(L59+$AO59,IF(L57&gt;L59,L57+$AP59-1,L57+$AP59)),IF(AND(L59&gt;=$AM60,L59&lt;=$AN60),MIN(L59+$AO59,IF(L57&gt;L59,L57+$AP59-1,L57+$AP59)),IF(AND(L59&gt;=$AM61,L59&lt;=$AN61),MIN(L59+$AO61,IF(L57&gt;L59,L57+$AP61-1,L57+$AP61)),IF(AND(L59&gt;=$AM62,L59&lt;=$AN62),MIN(L59+$AO62,IF(L57&gt;L59,L57+$AP62-1,L57+$AP62)),IF(AND(L59&gt;=$AM63,L59&lt;=$AN63),MIN(L59+$AO63,IF(L57&gt;L59,L57+$AP63-1,L57+$AP63)),IF(AND(L59&gt;=$AM64,L59&lt;=$AN64),MIN(L59+$AO64,IF(L57&gt;L59,L57+$AP64-1,L57+$AP64)),IF(AND(L59&gt;=$AM65,L59&lt;=$AN65),MIN(L59+$AO65,IF(L57&gt;L59,L57+$AP65-1,L57+$AP65)),IF(AND(L59&gt;=$AM66,L59&lt;=$AN66),MIN(L59+$AO66,IF(L57&gt;L59,L57+$AP66-1,L57+$AP66)))))))))))))&lt;1,IF(AND(L59&gt;=$AM56,L59&lt;=$AN56),MIN(L59+$AO56,IF(L57&gt;L59,L57+$AP56-1,L57+$AP56)),IF(AND(L59&gt;=$AM57,L59&lt;=$AN57),MIN(L59+$AO57,IF(L57&gt;L59,L57+$AP57-1,L57+$AP57)),IF(AND(L59&gt;=$AM58,L59&lt;=$AN58),MIN(L59+$AO58,IF(L57&gt;L59,L57+$AP58-1,L57+$AP58)),IF(AND(L59&gt;=$AM59,L59&lt;=$AN59),MIN(L59+$AO59,IF(L57&gt;L59,L57+$AP59-1,L57+$AP59)),IF(AND(L59&gt;=$AM60,L59&lt;=$AN60),MIN(L59+$AO59,IF(L57&gt;L59,L57+$AP59-1,L57+$AP59)),IF(AND(L59&gt;=$AM61,L59&lt;=$AN61),MIN(L59+$AO61,IF(L57&gt;L59,L57+$AP61-1,L57+$AP61)),IF(AND(L59&gt;=$AM62,L59&lt;=$AN62),MIN(L59+$AO62,IF(L57&gt;L59,L57+$AP62-1,L57+$AP62)),IF(AND(L59&gt;=$AM63,L59&lt;=$AN63),MIN(L59+$AO63,IF(L57&gt;L59,L57+$AP63-1,L57+$AP63)),IF(AND(L59&gt;=$AM64,L59&lt;=$AN64),MIN(L59+$AO64,IF(L57&gt;L59,L57+$AP64-1,L57+$AP64)),IF(AND(L59&gt;=$AM65,L59&lt;=$AN65),MIN(L59+$AO65,IF(L57&gt;L59,L57+$AP65-1,L57+$AP65)),IF(AND(L59&gt;=$AM66,L59&lt;=$AN66),MIN(L59+$AO66,IF(L57&gt;L59,L57+$AP66-1,L57+$AP66))))))))))))),IF(AND(L59&gt;=$AM56,L59&lt;=$AN56),MIN(L59+$AO56,IF(L57&gt;L59,L57+$AP56-1,L57+$AP56)),IF(AND(L59&gt;=$AM57,L59&lt;=$AN57),MIN(L59+$AO57,IF(L57&gt;L59,L57+$AP57-1,L57+$AP57)),IF(AND(L59&gt;=$AM58,L59&lt;=$AN58),MIN(L59+$AO58,IF(L57&gt;L59,L57+$AP58-1,L57+$AP58)),IF(AND(L59&gt;=$AM59,L59&lt;=$AN59),MIN(L59+$AO59,IF(L57&gt;L59,L57+$AP59-1,L57+$AP59)),IF(AND(L59&gt;=$AM60,L59&lt;=$AN60),MIN(L59+$AO59,IF(L57&gt;L59,L57+$AP59-1,L57+$AP59)),IF(AND(L59&gt;=$AM61,L59&lt;=$AN61),MIN(L59+$AO61,IF(L57&gt;L59,L57+$AP61-1,L57+$AP61)),IF(AND(L59&gt;=$AM62,L59&lt;=$AN62),MIN(L59+$AO62,IF(L57&gt;L59,L57+$AP62-1,L57+$AP62)),IF(AND(L59&gt;=$AM63,L59&lt;=$AN63),MIN(L59+$AO63,IF(L57&gt;L59,L57+$AP63-1,L57+$AP63)),IF(AND(L59&gt;=$AM64,L59&lt;=$AN64),MIN(L59+$AO64,IF(L57&gt;L59,L57+$AP64-1,L57+$AP64)),IF(AND(L59&gt;=$AM65,L59&lt;=$AN65),MIN(L59+$AO65,IF(L57&gt;L59,L57+$AP65-1,L57+$AP65)),IF(AND(L59&gt;=$AM66,L59&lt;=$AN66),MIN(L59+$AO66,IF(L57&gt;L59,L57+$AP66-1,L57+$AP66)))))))))))))-1)</f>
        <v>0.70833333333333337</v>
      </c>
      <c r="M61" s="162"/>
      <c r="AM61" s="88">
        <v>0.5</v>
      </c>
      <c r="AN61" s="88">
        <f>AM62-((1/60)/24)</f>
        <v>0.54097222222222219</v>
      </c>
      <c r="AO61" s="76">
        <v>0.61458333333333337</v>
      </c>
      <c r="AP61" s="88">
        <v>0.625</v>
      </c>
      <c r="AQ61" s="85">
        <v>0.33333333333333331</v>
      </c>
      <c r="AR61" s="76">
        <v>0.61458333333333337</v>
      </c>
    </row>
    <row r="62" spans="1:44" ht="15" customHeight="1" x14ac:dyDescent="0.25">
      <c r="B62" s="154" t="s">
        <v>88</v>
      </c>
      <c r="C62" s="155"/>
      <c r="D62" s="155"/>
      <c r="E62" s="156"/>
      <c r="F62" s="162"/>
      <c r="H62" s="154" t="s">
        <v>88</v>
      </c>
      <c r="I62" s="155"/>
      <c r="J62" s="155"/>
      <c r="K62" s="155"/>
      <c r="L62" s="156"/>
      <c r="M62" s="162"/>
      <c r="AM62" s="88">
        <v>0.54166666666666663</v>
      </c>
      <c r="AN62" s="88">
        <f t="shared" ref="AN62:AN65" si="43">AM63-((1/60)/24)</f>
        <v>0.70763888888888893</v>
      </c>
      <c r="AO62" s="76">
        <v>0.61458333333333337</v>
      </c>
      <c r="AP62" s="88">
        <v>0.625</v>
      </c>
      <c r="AQ62" s="85">
        <v>0.33333333333333331</v>
      </c>
      <c r="AR62" s="76">
        <v>0.61458333333333337</v>
      </c>
    </row>
    <row r="63" spans="1:44" x14ac:dyDescent="0.25">
      <c r="B63" s="88">
        <f>IF((B61+9/24)&lt;1,(B61+9/24),(B61+9/24)-1)</f>
        <v>8.3333333333333481E-2</v>
      </c>
      <c r="C63" s="88">
        <f t="shared" ref="C63:E63" si="44">IF((C61+9/24)&lt;1,(C61+9/24),(C61+9/24)-1)</f>
        <v>8.3333333333333481E-2</v>
      </c>
      <c r="D63" s="88">
        <f t="shared" si="44"/>
        <v>8.3333333333333481E-2</v>
      </c>
      <c r="E63" s="88">
        <f t="shared" si="44"/>
        <v>8.3333333333333481E-2</v>
      </c>
      <c r="F63" s="162"/>
      <c r="H63" s="88">
        <f>IF((H61+9/24)&lt;1,(H61+9/24),(H61+9/24)-1)</f>
        <v>8.3333333333333481E-2</v>
      </c>
      <c r="I63" s="88">
        <f t="shared" ref="I63:L63" si="45">IF((I61+9/24)&lt;1,(I61+9/24),(I61+9/24)-1)</f>
        <v>8.3333333333333481E-2</v>
      </c>
      <c r="J63" s="88">
        <f t="shared" si="45"/>
        <v>8.3333333333333481E-2</v>
      </c>
      <c r="K63" s="88">
        <f t="shared" si="45"/>
        <v>8.3333333333333481E-2</v>
      </c>
      <c r="L63" s="88">
        <f t="shared" si="45"/>
        <v>8.3333333333333481E-2</v>
      </c>
      <c r="M63" s="162"/>
      <c r="AM63" s="88">
        <v>0.70833333333333337</v>
      </c>
      <c r="AN63" s="88">
        <f t="shared" si="43"/>
        <v>0.83263888888888893</v>
      </c>
      <c r="AO63" s="76">
        <v>0.61458333333333337</v>
      </c>
      <c r="AP63" s="88">
        <v>0.625</v>
      </c>
      <c r="AQ63" s="85">
        <v>0.33333333333333331</v>
      </c>
      <c r="AR63" s="76">
        <v>0.61458333333333337</v>
      </c>
    </row>
    <row r="64" spans="1:44" ht="15" customHeight="1" x14ac:dyDescent="0.25">
      <c r="B64" s="154" t="s">
        <v>91</v>
      </c>
      <c r="C64" s="155"/>
      <c r="D64" s="155"/>
      <c r="E64" s="156"/>
      <c r="F64" s="72" t="s">
        <v>105</v>
      </c>
      <c r="H64" s="154" t="s">
        <v>91</v>
      </c>
      <c r="I64" s="155"/>
      <c r="J64" s="155"/>
      <c r="K64" s="155"/>
      <c r="L64" s="156"/>
      <c r="M64" s="72" t="s">
        <v>105</v>
      </c>
      <c r="AM64" s="88">
        <v>0.83333333333333337</v>
      </c>
      <c r="AN64" s="88">
        <f t="shared" si="43"/>
        <v>0.91597222222222219</v>
      </c>
      <c r="AO64" s="76">
        <v>0.61458333333333337</v>
      </c>
      <c r="AP64" s="88">
        <v>0.625</v>
      </c>
      <c r="AQ64" s="85">
        <v>0.33333333333333331</v>
      </c>
      <c r="AR64" s="76">
        <v>0.61458333333333337</v>
      </c>
    </row>
    <row r="65" spans="1:44" x14ac:dyDescent="0.25">
      <c r="B65" s="88">
        <v>0.3125</v>
      </c>
      <c r="C65" s="88">
        <v>0.3125</v>
      </c>
      <c r="D65" s="88">
        <v>0.3125</v>
      </c>
      <c r="E65" s="88">
        <v>0.3125</v>
      </c>
      <c r="F65" s="88">
        <f>SUM(B65:E65)</f>
        <v>1.25</v>
      </c>
      <c r="H65" s="88">
        <v>0.25</v>
      </c>
      <c r="I65" s="88">
        <v>0.25</v>
      </c>
      <c r="J65" s="88">
        <v>0.25</v>
      </c>
      <c r="K65" s="88">
        <v>0.25</v>
      </c>
      <c r="L65" s="88">
        <v>0.25</v>
      </c>
      <c r="M65" s="88">
        <f>SUM(H65:L65)</f>
        <v>1.25</v>
      </c>
      <c r="AM65" s="88">
        <v>0.91666666666666663</v>
      </c>
      <c r="AN65" s="88">
        <f t="shared" si="43"/>
        <v>0.95763888888888893</v>
      </c>
      <c r="AO65" s="76">
        <v>0.61458333333333337</v>
      </c>
      <c r="AP65" s="88">
        <v>0.625</v>
      </c>
      <c r="AQ65" s="85">
        <v>0.33333333333333331</v>
      </c>
      <c r="AR65" s="76">
        <v>0.61458333333333337</v>
      </c>
    </row>
    <row r="66" spans="1:44" ht="15" customHeight="1" x14ac:dyDescent="0.25">
      <c r="B66" s="154" t="s">
        <v>93</v>
      </c>
      <c r="C66" s="155"/>
      <c r="D66" s="155"/>
      <c r="E66" s="156"/>
      <c r="F66" s="72" t="s">
        <v>104</v>
      </c>
      <c r="H66" s="154" t="s">
        <v>93</v>
      </c>
      <c r="I66" s="155"/>
      <c r="J66" s="155"/>
      <c r="K66" s="155"/>
      <c r="L66" s="156"/>
      <c r="M66" s="72" t="s">
        <v>104</v>
      </c>
      <c r="AM66" s="88">
        <v>0.95833333333333337</v>
      </c>
      <c r="AN66" s="88">
        <v>0.99930555555555556</v>
      </c>
      <c r="AO66" s="76">
        <v>0.61458333333333337</v>
      </c>
      <c r="AP66" s="88">
        <v>0.625</v>
      </c>
      <c r="AQ66" s="85">
        <v>0.33333333333333331</v>
      </c>
      <c r="AR66" s="76">
        <v>0.61458333333333337</v>
      </c>
    </row>
    <row r="67" spans="1:44" x14ac:dyDescent="0.25">
      <c r="B67" s="88">
        <f>IF((B61-B59)&lt;0,1+B61-B59,B61-B59)</f>
        <v>0.54166666666666674</v>
      </c>
      <c r="C67" s="88">
        <f t="shared" ref="C67:E67" si="46">IF((C61-C59)&lt;0,1+C61-C59,C61-C59)</f>
        <v>0.54166666666666674</v>
      </c>
      <c r="D67" s="88">
        <f t="shared" si="46"/>
        <v>0.54166666666666674</v>
      </c>
      <c r="E67" s="88">
        <f t="shared" si="46"/>
        <v>0.54166666666666674</v>
      </c>
      <c r="F67" s="88">
        <f>SUM(B67:E67)</f>
        <v>2.166666666666667</v>
      </c>
      <c r="H67" s="88">
        <f>IF((H61-H59)&lt;0,1+H61-H59,H61-H59)</f>
        <v>0.54166666666666674</v>
      </c>
      <c r="I67" s="88">
        <f t="shared" ref="I67:L67" si="47">IF((I61-I59)&lt;0,1+I61-I59,I61-I59)</f>
        <v>0.54166666666666674</v>
      </c>
      <c r="J67" s="88">
        <f t="shared" si="47"/>
        <v>0.54166666666666674</v>
      </c>
      <c r="K67" s="88">
        <f t="shared" si="47"/>
        <v>0.54166666666666674</v>
      </c>
      <c r="L67" s="88">
        <f t="shared" si="47"/>
        <v>0.54166666666666674</v>
      </c>
      <c r="M67" s="88">
        <f>SUM(H67:L67)</f>
        <v>2.7083333333333339</v>
      </c>
    </row>
    <row r="68" spans="1:44" ht="15" customHeight="1" x14ac:dyDescent="0.25">
      <c r="B68" s="154" t="s">
        <v>94</v>
      </c>
      <c r="C68" s="155"/>
      <c r="D68" s="155"/>
      <c r="E68" s="156"/>
      <c r="F68" s="72" t="s">
        <v>106</v>
      </c>
      <c r="H68" s="154" t="s">
        <v>94</v>
      </c>
      <c r="I68" s="155"/>
      <c r="J68" s="155"/>
      <c r="K68" s="155"/>
      <c r="L68" s="156"/>
      <c r="M68" s="72" t="s">
        <v>106</v>
      </c>
    </row>
    <row r="69" spans="1:44" x14ac:dyDescent="0.25">
      <c r="B69" s="80">
        <f>100*(B65/B67)</f>
        <v>57.692307692307686</v>
      </c>
      <c r="C69" s="80">
        <f t="shared" ref="C69:F69" si="48">100*(C65/C67)</f>
        <v>57.692307692307686</v>
      </c>
      <c r="D69" s="80">
        <f t="shared" si="48"/>
        <v>57.692307692307686</v>
      </c>
      <c r="E69" s="80">
        <f t="shared" si="48"/>
        <v>57.692307692307686</v>
      </c>
      <c r="F69" s="80">
        <f t="shared" si="48"/>
        <v>57.692307692307686</v>
      </c>
      <c r="H69" s="80">
        <f>100*(H65/H67)</f>
        <v>46.153846153846146</v>
      </c>
      <c r="I69" s="80">
        <f t="shared" ref="I69:K69" si="49">100*(I65/I67)</f>
        <v>46.153846153846146</v>
      </c>
      <c r="J69" s="80">
        <f t="shared" si="49"/>
        <v>46.153846153846146</v>
      </c>
      <c r="K69" s="80">
        <f t="shared" si="49"/>
        <v>46.153846153846146</v>
      </c>
      <c r="L69" s="80">
        <f>100*(L65/L67)</f>
        <v>46.153846153846146</v>
      </c>
      <c r="M69" s="80">
        <f t="shared" ref="M69" si="50">100*(M65/M67)</f>
        <v>46.153846153846146</v>
      </c>
    </row>
    <row r="70" spans="1:44" ht="15" customHeight="1" x14ac:dyDescent="0.25">
      <c r="B70" s="154" t="s">
        <v>108</v>
      </c>
      <c r="C70" s="155"/>
      <c r="D70" s="155"/>
      <c r="E70" s="156"/>
      <c r="F70" s="72" t="s">
        <v>106</v>
      </c>
      <c r="H70" s="154" t="s">
        <v>108</v>
      </c>
      <c r="I70" s="155"/>
      <c r="J70" s="155"/>
      <c r="K70" s="155"/>
      <c r="L70" s="156"/>
      <c r="M70" s="72" t="s">
        <v>106</v>
      </c>
    </row>
    <row r="71" spans="1:44" x14ac:dyDescent="0.25">
      <c r="B71" s="80">
        <f>100*(B65/(B67+$AJ$8))</f>
        <v>49.999999999999986</v>
      </c>
      <c r="C71" s="80">
        <f t="shared" ref="C71:E71" si="51">100*(C65/(C67+$AJ$8))</f>
        <v>49.999999999999986</v>
      </c>
      <c r="D71" s="80">
        <f t="shared" si="51"/>
        <v>49.999999999999986</v>
      </c>
      <c r="E71" s="80">
        <f t="shared" si="51"/>
        <v>49.999999999999986</v>
      </c>
      <c r="F71" s="80">
        <f>AVERAGE(B71:E71)</f>
        <v>49.999999999999986</v>
      </c>
      <c r="H71" s="80">
        <f>100*(H65/(H67+$AJ$8))</f>
        <v>39.999999999999993</v>
      </c>
      <c r="I71" s="80">
        <f t="shared" ref="I71:L71" si="52">100*(I65/(I67+$AJ$8))</f>
        <v>39.999999999999993</v>
      </c>
      <c r="J71" s="80">
        <f t="shared" si="52"/>
        <v>39.999999999999993</v>
      </c>
      <c r="K71" s="80">
        <f t="shared" si="52"/>
        <v>39.999999999999993</v>
      </c>
      <c r="L71" s="80">
        <f t="shared" si="52"/>
        <v>39.999999999999993</v>
      </c>
      <c r="M71" s="80">
        <f>AVERAGE(H71:L71)</f>
        <v>39.999999999999993</v>
      </c>
    </row>
    <row r="72" spans="1:44" hidden="1" x14ac:dyDescent="0.25">
      <c r="A72" s="82"/>
      <c r="B72" s="82"/>
      <c r="C72" s="82"/>
      <c r="D72" s="82"/>
      <c r="E72" s="83">
        <f>100*(SUM(B65:E65)/SUM(B67:E67))</f>
        <v>57.692307692307686</v>
      </c>
      <c r="F72" s="83"/>
    </row>
    <row r="73" spans="1:44" hidden="1" x14ac:dyDescent="0.25">
      <c r="A73" s="87">
        <f>IF(B59&lt;=B61,IF(OR(AND(B59&gt;=$AJ31, B59&lt;=$AK31),AND(B61&gt;=$AJ31, B61&lt;=$AK31),AND(B59&lt;$AJ31, B61&gt;$AK31)),1,0),IF(B61&gt;=$AJ$5,1,0))</f>
        <v>1</v>
      </c>
      <c r="B73" s="87">
        <f>IF(C59&lt;=C61,IF(OR(AND(C59&gt;=$AJ31, C59&lt;=$AK31),AND(C61&gt;=$AJ31, C61&lt;=$AK31),AND(C59&lt;$AJ31, C61&gt;$AK31)),1,0),IF(C61&gt;=$AJ$5,1,0))</f>
        <v>1</v>
      </c>
      <c r="C73" s="87">
        <f>IF(D59&lt;=D61,IF(OR(AND(D59&gt;=$AJ31, D59&lt;=$AK31),AND(D61&gt;=$AJ31, D61&lt;=$AK31),AND(D59&lt;$AJ31, D61&gt;$AK31)),1,0),IF(D61&gt;=$AJ$5,1,0))</f>
        <v>1</v>
      </c>
      <c r="D73" s="87">
        <f>IF(E59&lt;=E61,IF(OR(AND(E59&gt;=$AJ31, E59&lt;=$AK31),AND(E61&gt;=$AJ31, E61&lt;=$AK31),AND(E59&lt;$AJ31, E61&gt;$AK31)),1,0),IF(E61&gt;=$AJ$5,1,0))</f>
        <v>1</v>
      </c>
      <c r="E73" s="87" t="e">
        <f>IF(#REF!&lt;=#REF!,IF(OR(AND(#REF!&gt;=$AJ31,#REF!&lt;= $AK31),AND(#REF!&gt;=$AJ31,#REF!&lt;= $AK31),AND(#REF!&lt;$AJ31,#REF!&gt; $AK31)),1,0),IF(#REF!&gt;=$AJ$5,1,0))</f>
        <v>#REF!</v>
      </c>
    </row>
    <row r="74" spans="1:44" hidden="1" x14ac:dyDescent="0.25">
      <c r="D74" s="87">
        <f>SUM(A73:D73)</f>
        <v>4</v>
      </c>
      <c r="E74" s="87" t="e">
        <f>SUM(A73:E73)</f>
        <v>#REF!</v>
      </c>
    </row>
    <row r="75" spans="1:44" ht="15" customHeight="1" x14ac:dyDescent="0.25">
      <c r="B75" s="153" t="str">
        <f>IF(D74&gt;3,"4 th Consecutive Night","")</f>
        <v>4 th Consecutive Night</v>
      </c>
      <c r="C75" s="153"/>
      <c r="D75" s="153"/>
      <c r="E75" s="153" t="str">
        <f>IF(F74&gt;4,"5 th Consecutive Night","")</f>
        <v/>
      </c>
      <c r="F75" s="153"/>
      <c r="G75" s="153"/>
      <c r="H75" s="153" t="str">
        <f>IF(K74&gt;3,"4 th Consecutive Night","")</f>
        <v/>
      </c>
      <c r="I75" s="153"/>
      <c r="J75" s="153"/>
      <c r="K75" s="153" t="str">
        <f>IF(L74&gt;4,"5 th Consecutive Night","")</f>
        <v/>
      </c>
      <c r="L75" s="153"/>
      <c r="M75" s="153"/>
    </row>
    <row r="77" spans="1:44" hidden="1" x14ac:dyDescent="0.25">
      <c r="B77" s="84">
        <f>B67-(1/24)-(1.25/24)</f>
        <v>0.4479166666666668</v>
      </c>
      <c r="C77" s="84">
        <f t="shared" ref="C77:E77" si="53">C67-(1/24)-(1.25/24)</f>
        <v>0.4479166666666668</v>
      </c>
      <c r="D77" s="84">
        <f t="shared" si="53"/>
        <v>0.4479166666666668</v>
      </c>
      <c r="E77" s="84">
        <f t="shared" si="53"/>
        <v>0.4479166666666668</v>
      </c>
      <c r="F77" s="84"/>
    </row>
  </sheetData>
  <mergeCells count="161">
    <mergeCell ref="A1:E1"/>
    <mergeCell ref="A3:E3"/>
    <mergeCell ref="H3:L3"/>
    <mergeCell ref="O3:S3"/>
    <mergeCell ref="V3:Z3"/>
    <mergeCell ref="AC3:AG3"/>
    <mergeCell ref="H11:L11"/>
    <mergeCell ref="AO3:AR3"/>
    <mergeCell ref="AJ4:AK4"/>
    <mergeCell ref="AM4:AN4"/>
    <mergeCell ref="A5:E5"/>
    <mergeCell ref="F5:F12"/>
    <mergeCell ref="H5:L5"/>
    <mergeCell ref="M5:M12"/>
    <mergeCell ref="O5:S5"/>
    <mergeCell ref="T5:T12"/>
    <mergeCell ref="V5:Z5"/>
    <mergeCell ref="O11:S11"/>
    <mergeCell ref="V11:Z11"/>
    <mergeCell ref="AC11:AG11"/>
    <mergeCell ref="A13:E13"/>
    <mergeCell ref="H13:L13"/>
    <mergeCell ref="O13:S13"/>
    <mergeCell ref="V13:Z13"/>
    <mergeCell ref="AC13:AG13"/>
    <mergeCell ref="AJ7:AK7"/>
    <mergeCell ref="AJ8:AK8"/>
    <mergeCell ref="A9:E9"/>
    <mergeCell ref="H9:L9"/>
    <mergeCell ref="O9:S9"/>
    <mergeCell ref="V9:Z9"/>
    <mergeCell ref="AC9:AG9"/>
    <mergeCell ref="AA5:AA12"/>
    <mergeCell ref="AC5:AG5"/>
    <mergeCell ref="AH5:AH12"/>
    <mergeCell ref="A7:E7"/>
    <mergeCell ref="H7:L7"/>
    <mergeCell ref="O7:S7"/>
    <mergeCell ref="V7:Z7"/>
    <mergeCell ref="AC7:AG7"/>
    <mergeCell ref="A11:E11"/>
    <mergeCell ref="A15:E15"/>
    <mergeCell ref="H15:L15"/>
    <mergeCell ref="O15:S15"/>
    <mergeCell ref="V15:Z15"/>
    <mergeCell ref="AC15:AG15"/>
    <mergeCell ref="A17:E17"/>
    <mergeCell ref="H17:L17"/>
    <mergeCell ref="O17:S17"/>
    <mergeCell ref="V17:Z17"/>
    <mergeCell ref="AC17:AG17"/>
    <mergeCell ref="A19:E19"/>
    <mergeCell ref="H19:L19"/>
    <mergeCell ref="O19:S19"/>
    <mergeCell ref="V19:Z19"/>
    <mergeCell ref="AC19:AG19"/>
    <mergeCell ref="A24:C24"/>
    <mergeCell ref="D24:F24"/>
    <mergeCell ref="H24:J24"/>
    <mergeCell ref="K24:M24"/>
    <mergeCell ref="O24:Q24"/>
    <mergeCell ref="A29:E29"/>
    <mergeCell ref="H29:L29"/>
    <mergeCell ref="O29:S29"/>
    <mergeCell ref="V29:Z29"/>
    <mergeCell ref="AC29:AG29"/>
    <mergeCell ref="AO29:AR29"/>
    <mergeCell ref="R24:T24"/>
    <mergeCell ref="V24:X24"/>
    <mergeCell ref="Y24:AA24"/>
    <mergeCell ref="AC24:AE24"/>
    <mergeCell ref="AF24:AH24"/>
    <mergeCell ref="A27:E27"/>
    <mergeCell ref="AJ30:AK30"/>
    <mergeCell ref="AM30:AN30"/>
    <mergeCell ref="A31:E31"/>
    <mergeCell ref="F31:F38"/>
    <mergeCell ref="H31:L31"/>
    <mergeCell ref="M31:M38"/>
    <mergeCell ref="O31:S31"/>
    <mergeCell ref="T31:T38"/>
    <mergeCell ref="V31:Z31"/>
    <mergeCell ref="AA31:AA38"/>
    <mergeCell ref="AC31:AG31"/>
    <mergeCell ref="AH31:AH38"/>
    <mergeCell ref="A33:E33"/>
    <mergeCell ref="H33:L33"/>
    <mergeCell ref="O33:S33"/>
    <mergeCell ref="V33:Z33"/>
    <mergeCell ref="AC33:AG33"/>
    <mergeCell ref="A37:E37"/>
    <mergeCell ref="H37:L37"/>
    <mergeCell ref="O37:S37"/>
    <mergeCell ref="V37:Z37"/>
    <mergeCell ref="AC37:AG37"/>
    <mergeCell ref="A39:E39"/>
    <mergeCell ref="H39:L39"/>
    <mergeCell ref="O39:S39"/>
    <mergeCell ref="V39:Z39"/>
    <mergeCell ref="AC39:AG39"/>
    <mergeCell ref="AJ33:AK33"/>
    <mergeCell ref="AJ34:AK34"/>
    <mergeCell ref="A35:E35"/>
    <mergeCell ref="H35:L35"/>
    <mergeCell ref="O35:S35"/>
    <mergeCell ref="V35:Z35"/>
    <mergeCell ref="AC35:AG35"/>
    <mergeCell ref="A41:E41"/>
    <mergeCell ref="H41:L41"/>
    <mergeCell ref="O41:S41"/>
    <mergeCell ref="V41:Z41"/>
    <mergeCell ref="AC41:AG41"/>
    <mergeCell ref="A43:E43"/>
    <mergeCell ref="H43:L43"/>
    <mergeCell ref="O43:S43"/>
    <mergeCell ref="V43:Z43"/>
    <mergeCell ref="AC43:AG43"/>
    <mergeCell ref="R50:T50"/>
    <mergeCell ref="V50:X50"/>
    <mergeCell ref="Y50:AA50"/>
    <mergeCell ref="AC50:AE50"/>
    <mergeCell ref="AF50:AH50"/>
    <mergeCell ref="B54:E54"/>
    <mergeCell ref="H54:L54"/>
    <mergeCell ref="A45:E45"/>
    <mergeCell ref="H45:L45"/>
    <mergeCell ref="O45:S45"/>
    <mergeCell ref="V45:Z45"/>
    <mergeCell ref="AC45:AG45"/>
    <mergeCell ref="A50:C50"/>
    <mergeCell ref="D50:F50"/>
    <mergeCell ref="H50:J50"/>
    <mergeCell ref="K50:M50"/>
    <mergeCell ref="O50:Q50"/>
    <mergeCell ref="AJ59:AK59"/>
    <mergeCell ref="B60:E60"/>
    <mergeCell ref="H60:L60"/>
    <mergeCell ref="B62:E62"/>
    <mergeCell ref="H62:L62"/>
    <mergeCell ref="B64:E64"/>
    <mergeCell ref="H64:L64"/>
    <mergeCell ref="AO54:AR54"/>
    <mergeCell ref="AJ55:AK55"/>
    <mergeCell ref="AM55:AN55"/>
    <mergeCell ref="B56:E56"/>
    <mergeCell ref="F56:F63"/>
    <mergeCell ref="H56:L56"/>
    <mergeCell ref="M56:M63"/>
    <mergeCell ref="B58:E58"/>
    <mergeCell ref="H58:L58"/>
    <mergeCell ref="AJ58:AK58"/>
    <mergeCell ref="B75:D75"/>
    <mergeCell ref="E75:G75"/>
    <mergeCell ref="H75:J75"/>
    <mergeCell ref="K75:M75"/>
    <mergeCell ref="B66:E66"/>
    <mergeCell ref="H66:L66"/>
    <mergeCell ref="B68:E68"/>
    <mergeCell ref="H68:L68"/>
    <mergeCell ref="B70:E70"/>
    <mergeCell ref="H70:L70"/>
  </mergeCells>
  <conditionalFormatting sqref="AC22:AG22">
    <cfRule type="expression" dxfId="25" priority="13">
      <formula>"if(sum($A$8:$D$8)&gt;3)"</formula>
    </cfRule>
  </conditionalFormatting>
  <conditionalFormatting sqref="A22:E22">
    <cfRule type="expression" dxfId="24" priority="12">
      <formula>"if(sum($A$8:$D$8)&gt;3)"</formula>
    </cfRule>
  </conditionalFormatting>
  <conditionalFormatting sqref="O22:S22">
    <cfRule type="expression" dxfId="23" priority="11">
      <formula>"if(sum($A$8:$D$8)&gt;3)"</formula>
    </cfRule>
  </conditionalFormatting>
  <conditionalFormatting sqref="H22:L22">
    <cfRule type="expression" dxfId="22" priority="10">
      <formula>"if(sum($A$8:$D$8)&gt;3)"</formula>
    </cfRule>
  </conditionalFormatting>
  <conditionalFormatting sqref="V22:Z22">
    <cfRule type="expression" dxfId="21" priority="9">
      <formula>"if(sum($A$8:$D$8)&gt;3)"</formula>
    </cfRule>
  </conditionalFormatting>
  <conditionalFormatting sqref="AC48:AG48">
    <cfRule type="expression" dxfId="20" priority="8">
      <formula>"if(sum($A$8:$D$8)&gt;3)"</formula>
    </cfRule>
  </conditionalFormatting>
  <conditionalFormatting sqref="A73:E73">
    <cfRule type="expression" dxfId="19" priority="7">
      <formula>"if(sum($A$8:$D$8)&gt;3)"</formula>
    </cfRule>
  </conditionalFormatting>
  <conditionalFormatting sqref="O48:S48">
    <cfRule type="expression" dxfId="18" priority="6">
      <formula>"if(sum($A$8:$D$8)&gt;3)"</formula>
    </cfRule>
  </conditionalFormatting>
  <conditionalFormatting sqref="H48:L48">
    <cfRule type="expression" dxfId="17" priority="5">
      <formula>"if(sum($A$8:$D$8)&gt;3)"</formula>
    </cfRule>
  </conditionalFormatting>
  <conditionalFormatting sqref="V48:Z48">
    <cfRule type="expression" dxfId="16" priority="4">
      <formula>"if(sum($A$8:$D$8)&gt;3)"</formula>
    </cfRule>
  </conditionalFormatting>
  <conditionalFormatting sqref="AQ31:AQ41">
    <cfRule type="expression" dxfId="15" priority="3">
      <formula>AQ31&lt;(8/24)</formula>
    </cfRule>
  </conditionalFormatting>
  <conditionalFormatting sqref="A48:E48">
    <cfRule type="expression" dxfId="14" priority="2">
      <formula>"if(sum($A$8:$D$8)&gt;3)"</formula>
    </cfRule>
  </conditionalFormatting>
  <conditionalFormatting sqref="AQ56:AQ66">
    <cfRule type="expression" dxfId="13" priority="1">
      <formula>AQ56&lt;(8/24)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77"/>
  <sheetViews>
    <sheetView tabSelected="1" topLeftCell="T1" zoomScale="70" zoomScaleNormal="70" workbookViewId="0">
      <selection activeCell="AP17" sqref="AP17"/>
    </sheetView>
  </sheetViews>
  <sheetFormatPr defaultRowHeight="14.25" x14ac:dyDescent="0.25"/>
  <cols>
    <col min="1" max="5" width="9" style="70" customWidth="1"/>
    <col min="6" max="6" width="12.5703125" style="70" bestFit="1" customWidth="1"/>
    <col min="7" max="7" width="9.140625" style="70"/>
    <col min="8" max="12" width="9" style="70" customWidth="1"/>
    <col min="13" max="13" width="13.5703125" style="70" customWidth="1"/>
    <col min="14" max="14" width="9.140625" style="70"/>
    <col min="15" max="19" width="9" style="70" customWidth="1"/>
    <col min="20" max="20" width="12.5703125" style="70" bestFit="1" customWidth="1"/>
    <col min="21" max="21" width="9.140625" style="70"/>
    <col min="22" max="24" width="9" style="70" customWidth="1"/>
    <col min="25" max="25" width="9.140625" style="70" customWidth="1"/>
    <col min="26" max="26" width="9" style="70" customWidth="1"/>
    <col min="27" max="27" width="12.5703125" style="70" bestFit="1" customWidth="1"/>
    <col min="28" max="28" width="9.140625" style="70"/>
    <col min="29" max="31" width="9" style="70" customWidth="1"/>
    <col min="32" max="32" width="8.140625" style="70" bestFit="1" customWidth="1"/>
    <col min="33" max="33" width="9" style="70" customWidth="1"/>
    <col min="34" max="34" width="13" style="70" bestFit="1" customWidth="1"/>
    <col min="35" max="41" width="9.140625" style="70"/>
    <col min="42" max="42" width="9.5703125" style="70" customWidth="1"/>
    <col min="43" max="43" width="8.85546875" style="70" bestFit="1" customWidth="1"/>
    <col min="44" max="16384" width="9.140625" style="70"/>
  </cols>
  <sheetData>
    <row r="1" spans="1:44" ht="15" customHeight="1" x14ac:dyDescent="0.25">
      <c r="A1" s="163" t="s">
        <v>101</v>
      </c>
      <c r="B1" s="163"/>
      <c r="C1" s="163"/>
      <c r="D1" s="163"/>
      <c r="E1" s="163"/>
      <c r="AJ1" s="70">
        <v>2</v>
      </c>
    </row>
    <row r="2" spans="1:44" x14ac:dyDescent="0.25">
      <c r="AJ2" s="70" t="s">
        <v>115</v>
      </c>
    </row>
    <row r="3" spans="1:44" ht="15" customHeight="1" x14ac:dyDescent="0.25">
      <c r="A3" s="161" t="s">
        <v>95</v>
      </c>
      <c r="B3" s="161"/>
      <c r="C3" s="161"/>
      <c r="D3" s="161"/>
      <c r="E3" s="161"/>
      <c r="H3" s="161" t="s">
        <v>96</v>
      </c>
      <c r="I3" s="161"/>
      <c r="J3" s="161"/>
      <c r="K3" s="161"/>
      <c r="L3" s="161"/>
      <c r="O3" s="161" t="s">
        <v>98</v>
      </c>
      <c r="P3" s="161"/>
      <c r="Q3" s="161"/>
      <c r="R3" s="161"/>
      <c r="S3" s="161"/>
      <c r="V3" s="161" t="s">
        <v>97</v>
      </c>
      <c r="W3" s="161"/>
      <c r="X3" s="161"/>
      <c r="Y3" s="161"/>
      <c r="Z3" s="161"/>
      <c r="AC3" s="161" t="s">
        <v>99</v>
      </c>
      <c r="AD3" s="161"/>
      <c r="AE3" s="161"/>
      <c r="AF3" s="161"/>
      <c r="AG3" s="161"/>
      <c r="AO3" s="161" t="s">
        <v>113</v>
      </c>
      <c r="AP3" s="161"/>
      <c r="AQ3" s="161"/>
      <c r="AR3" s="161"/>
    </row>
    <row r="4" spans="1:44" ht="45" x14ac:dyDescent="0.25">
      <c r="A4" s="71" t="s">
        <v>80</v>
      </c>
      <c r="B4" s="71" t="s">
        <v>81</v>
      </c>
      <c r="C4" s="71" t="s">
        <v>82</v>
      </c>
      <c r="D4" s="71" t="s">
        <v>83</v>
      </c>
      <c r="E4" s="71" t="s">
        <v>84</v>
      </c>
      <c r="F4" s="72" t="s">
        <v>103</v>
      </c>
      <c r="H4" s="71" t="s">
        <v>80</v>
      </c>
      <c r="I4" s="71" t="s">
        <v>81</v>
      </c>
      <c r="J4" s="71" t="s">
        <v>82</v>
      </c>
      <c r="K4" s="71" t="s">
        <v>83</v>
      </c>
      <c r="L4" s="71" t="s">
        <v>84</v>
      </c>
      <c r="M4" s="72" t="s">
        <v>103</v>
      </c>
      <c r="O4" s="71" t="s">
        <v>80</v>
      </c>
      <c r="P4" s="71" t="s">
        <v>81</v>
      </c>
      <c r="Q4" s="71" t="s">
        <v>82</v>
      </c>
      <c r="R4" s="71" t="s">
        <v>83</v>
      </c>
      <c r="S4" s="71" t="s">
        <v>84</v>
      </c>
      <c r="T4" s="72" t="s">
        <v>103</v>
      </c>
      <c r="V4" s="71" t="s">
        <v>80</v>
      </c>
      <c r="W4" s="71" t="s">
        <v>81</v>
      </c>
      <c r="X4" s="71" t="s">
        <v>82</v>
      </c>
      <c r="Y4" s="71" t="s">
        <v>83</v>
      </c>
      <c r="Z4" s="71" t="s">
        <v>84</v>
      </c>
      <c r="AA4" s="72" t="s">
        <v>103</v>
      </c>
      <c r="AC4" s="71" t="s">
        <v>80</v>
      </c>
      <c r="AD4" s="71" t="s">
        <v>81</v>
      </c>
      <c r="AE4" s="71" t="s">
        <v>82</v>
      </c>
      <c r="AF4" s="71" t="s">
        <v>83</v>
      </c>
      <c r="AG4" s="71" t="s">
        <v>84</v>
      </c>
      <c r="AH4" s="72" t="s">
        <v>103</v>
      </c>
      <c r="AJ4" s="161" t="s">
        <v>77</v>
      </c>
      <c r="AK4" s="161"/>
      <c r="AM4" s="161" t="s">
        <v>78</v>
      </c>
      <c r="AN4" s="161"/>
      <c r="AO4" s="73" t="s">
        <v>48</v>
      </c>
      <c r="AP4" s="73" t="s">
        <v>112</v>
      </c>
      <c r="AQ4" s="74" t="s">
        <v>90</v>
      </c>
      <c r="AR4" s="71" t="s">
        <v>100</v>
      </c>
    </row>
    <row r="5" spans="1:44" ht="15" customHeight="1" x14ac:dyDescent="0.25">
      <c r="A5" s="158" t="s">
        <v>110</v>
      </c>
      <c r="B5" s="159"/>
      <c r="C5" s="159"/>
      <c r="D5" s="159"/>
      <c r="E5" s="160"/>
      <c r="F5" s="162"/>
      <c r="H5" s="158" t="s">
        <v>110</v>
      </c>
      <c r="I5" s="159"/>
      <c r="J5" s="159"/>
      <c r="K5" s="159"/>
      <c r="L5" s="160"/>
      <c r="M5" s="162"/>
      <c r="O5" s="158" t="s">
        <v>110</v>
      </c>
      <c r="P5" s="159"/>
      <c r="Q5" s="159"/>
      <c r="R5" s="159"/>
      <c r="S5" s="160"/>
      <c r="T5" s="162"/>
      <c r="V5" s="158" t="s">
        <v>110</v>
      </c>
      <c r="W5" s="159"/>
      <c r="X5" s="159"/>
      <c r="Y5" s="159"/>
      <c r="Z5" s="160"/>
      <c r="AA5" s="162"/>
      <c r="AC5" s="158" t="s">
        <v>110</v>
      </c>
      <c r="AD5" s="159"/>
      <c r="AE5" s="159"/>
      <c r="AF5" s="159"/>
      <c r="AG5" s="160"/>
      <c r="AH5" s="162"/>
      <c r="AJ5" s="75">
        <v>8.3333333333333329E-2</v>
      </c>
      <c r="AK5" s="75">
        <v>0.24930555555555556</v>
      </c>
      <c r="AM5" s="69">
        <v>0</v>
      </c>
      <c r="AN5" s="69">
        <f>AM6-((1/60)/24)</f>
        <v>0.16597222222222222</v>
      </c>
      <c r="AO5" s="76">
        <f>AP5-$AJ$8</f>
        <v>0.33333333333333331</v>
      </c>
      <c r="AP5" s="76">
        <v>0.375</v>
      </c>
      <c r="AQ5" s="77">
        <v>0.33333333333333331</v>
      </c>
      <c r="AR5" s="77">
        <f>MIN((14/24),AO5+(3/24))</f>
        <v>0.45833333333333331</v>
      </c>
    </row>
    <row r="6" spans="1:44" ht="15" customHeight="1" x14ac:dyDescent="0.25">
      <c r="A6" s="69">
        <v>0.20833333333333334</v>
      </c>
      <c r="B6" s="89">
        <v>0.20833333333333334</v>
      </c>
      <c r="C6" s="89">
        <v>0.20833333333333334</v>
      </c>
      <c r="D6" s="79">
        <v>0.25</v>
      </c>
      <c r="E6" s="89">
        <v>0.20833333333333334</v>
      </c>
      <c r="F6" s="162"/>
      <c r="H6" s="88">
        <v>0.66666666666666663</v>
      </c>
      <c r="I6" s="88">
        <v>0.66666666666666663</v>
      </c>
      <c r="J6" s="88">
        <v>0.66666666666666663</v>
      </c>
      <c r="K6" s="88">
        <v>0.66666666666666663</v>
      </c>
      <c r="L6" s="88">
        <v>0.66666666666666663</v>
      </c>
      <c r="M6" s="162"/>
      <c r="O6" s="88">
        <v>0.66666666666666663</v>
      </c>
      <c r="P6" s="88">
        <v>0.66666666666666663</v>
      </c>
      <c r="Q6" s="88">
        <v>0.66666666666666663</v>
      </c>
      <c r="R6" s="88">
        <v>0.66666666666666663</v>
      </c>
      <c r="S6" s="88">
        <v>0.66666666666666663</v>
      </c>
      <c r="T6" s="162"/>
      <c r="V6" s="88">
        <v>0.83333333333333337</v>
      </c>
      <c r="W6" s="88">
        <v>0.83333333333333337</v>
      </c>
      <c r="X6" s="88">
        <v>0.83333333333333337</v>
      </c>
      <c r="Y6" s="88">
        <v>0.83333333333333337</v>
      </c>
      <c r="Z6" s="88">
        <v>0.83333333333333337</v>
      </c>
      <c r="AA6" s="162"/>
      <c r="AC6" s="88">
        <v>0.83333333333333337</v>
      </c>
      <c r="AD6" s="88">
        <v>0.83333333333333337</v>
      </c>
      <c r="AE6" s="88">
        <v>0.83333333333333337</v>
      </c>
      <c r="AF6" s="88">
        <v>0.83333333333333337</v>
      </c>
      <c r="AG6" s="88">
        <v>0.83333333333333337</v>
      </c>
      <c r="AH6" s="162"/>
      <c r="AM6" s="69">
        <v>0.16666666666666666</v>
      </c>
      <c r="AN6" s="69">
        <f t="shared" ref="AN6:AN14" si="0">AM7-((1/60)/24)</f>
        <v>0.2076388888888889</v>
      </c>
      <c r="AO6" s="76">
        <f t="shared" ref="AO6:AO15" si="1">AP6-$AJ$8</f>
        <v>0.375</v>
      </c>
      <c r="AP6" s="76">
        <v>0.41666666666666669</v>
      </c>
      <c r="AQ6" s="77">
        <v>0.33333333333333331</v>
      </c>
      <c r="AR6" s="77" t="s">
        <v>118</v>
      </c>
    </row>
    <row r="7" spans="1:44" ht="15" x14ac:dyDescent="0.25">
      <c r="A7" s="158" t="s">
        <v>86</v>
      </c>
      <c r="B7" s="159"/>
      <c r="C7" s="159"/>
      <c r="D7" s="159"/>
      <c r="E7" s="160"/>
      <c r="F7" s="162"/>
      <c r="H7" s="158" t="s">
        <v>86</v>
      </c>
      <c r="I7" s="159"/>
      <c r="J7" s="159"/>
      <c r="K7" s="159"/>
      <c r="L7" s="160"/>
      <c r="M7" s="162"/>
      <c r="O7" s="158" t="s">
        <v>86</v>
      </c>
      <c r="P7" s="159"/>
      <c r="Q7" s="159"/>
      <c r="R7" s="159"/>
      <c r="S7" s="160"/>
      <c r="T7" s="162"/>
      <c r="V7" s="158" t="s">
        <v>86</v>
      </c>
      <c r="W7" s="159"/>
      <c r="X7" s="159"/>
      <c r="Y7" s="159"/>
      <c r="Z7" s="160"/>
      <c r="AA7" s="162"/>
      <c r="AC7" s="158" t="s">
        <v>86</v>
      </c>
      <c r="AD7" s="159"/>
      <c r="AE7" s="159"/>
      <c r="AF7" s="159"/>
      <c r="AG7" s="160"/>
      <c r="AH7" s="162"/>
      <c r="AJ7" s="161" t="s">
        <v>117</v>
      </c>
      <c r="AK7" s="161"/>
      <c r="AM7" s="69">
        <v>0.20833333333333334</v>
      </c>
      <c r="AN7" s="69">
        <f t="shared" si="0"/>
        <v>0.24930555555555556</v>
      </c>
      <c r="AO7" s="76">
        <f t="shared" si="1"/>
        <v>0.45833333333333331</v>
      </c>
      <c r="AP7" s="76">
        <v>0.5</v>
      </c>
      <c r="AQ7" s="77">
        <v>0.375</v>
      </c>
      <c r="AR7" s="77" t="s">
        <v>118</v>
      </c>
    </row>
    <row r="8" spans="1:44" x14ac:dyDescent="0.25">
      <c r="A8" s="69">
        <f>IF((A6+$AJ$8)&lt;1,A6+$AJ$8,(A6+$AJ$8)-1)</f>
        <v>0.25</v>
      </c>
      <c r="B8" s="69">
        <f>IF((B6+$AJ$8)&lt;1,B6+$AJ$8,(B6+$AJ$8)-1)</f>
        <v>0.25</v>
      </c>
      <c r="C8" s="69">
        <f>IF((C6+$AJ$8)&lt;1,C6+$AJ$8,(C6+$AJ$8)-1)</f>
        <v>0.25</v>
      </c>
      <c r="D8" s="79">
        <f>IF((D6+$AJ$8)&lt;1,D6+$AJ$8,(D6+$AJ$8)-1)</f>
        <v>0.29166666666666669</v>
      </c>
      <c r="E8" s="69">
        <f>IF((E6+$AJ$8)&lt;1,E6+$AJ$8,(E6+$AJ$8)-1)</f>
        <v>0.25</v>
      </c>
      <c r="F8" s="162"/>
      <c r="H8" s="69">
        <f>IF((H6+$AJ$8)&lt;1,H6+$AJ$8,(H6+$AJ$8)-1)</f>
        <v>0.70833333333333326</v>
      </c>
      <c r="I8" s="69">
        <f>IF((I6+$AJ$8)&lt;1,I6+$AJ$8,(I6+$AJ$8)-1)</f>
        <v>0.70833333333333326</v>
      </c>
      <c r="J8" s="69">
        <f>IF((J6+$AJ$8)&lt;1,J6+$AJ$8,(J6+$AJ$8)-1)</f>
        <v>0.70833333333333326</v>
      </c>
      <c r="K8" s="69">
        <f>IF((K6+$AJ$8)&lt;1,K6+$AJ$8,(K6+$AJ$8)-1)</f>
        <v>0.70833333333333326</v>
      </c>
      <c r="L8" s="69">
        <f>IF((L6+$AJ$8)&lt;1,L6+$AJ$8,(L6+$AJ$8)-1)</f>
        <v>0.70833333333333326</v>
      </c>
      <c r="M8" s="162"/>
      <c r="O8" s="69">
        <f>IF((O6+$AJ$8)&lt;1,O6+$AJ$8,(O6+$AJ$8)-1)</f>
        <v>0.70833333333333326</v>
      </c>
      <c r="P8" s="69">
        <f>IF((P6+$AJ$8)&lt;1,P6+$AJ$8,(P6+$AJ$8)-1)</f>
        <v>0.70833333333333326</v>
      </c>
      <c r="Q8" s="69">
        <f>IF((Q6+$AJ$8)&lt;1,Q6+$AJ$8,(Q6+$AJ$8)-1)</f>
        <v>0.70833333333333326</v>
      </c>
      <c r="R8" s="69">
        <f>IF((R6+$AJ$8)&lt;1,R6+$AJ$8,(R6+$AJ$8)-1)</f>
        <v>0.70833333333333326</v>
      </c>
      <c r="S8" s="69">
        <f>IF((S6+$AJ$8)&lt;1,S6+$AJ$8,(S6+$AJ$8)-1)</f>
        <v>0.70833333333333326</v>
      </c>
      <c r="T8" s="162"/>
      <c r="V8" s="69">
        <f>IF((V6+$AJ$8)&lt;1,V6+$AJ$8,(V6+$AJ$8)-1)</f>
        <v>0.875</v>
      </c>
      <c r="W8" s="69">
        <f>IF((W6+$AJ$8)&lt;1,W6+$AJ$8,(W6+$AJ$8)-1)</f>
        <v>0.875</v>
      </c>
      <c r="X8" s="69">
        <f>IF((X6+$AJ$8)&lt;1,X6+$AJ$8,(X6+$AJ$8)-1)</f>
        <v>0.875</v>
      </c>
      <c r="Y8" s="69">
        <f>IF((Y6+$AJ$8)&lt;1,Y6+$AJ$8,(Y6+$AJ$8)-1)</f>
        <v>0.875</v>
      </c>
      <c r="Z8" s="69">
        <f>IF((Z6+$AJ$8)&lt;1,Z6+$AJ$8,(Z6+$AJ$8)-1)</f>
        <v>0.875</v>
      </c>
      <c r="AA8" s="162"/>
      <c r="AC8" s="69">
        <f>IF((AC6+$AJ$8)&lt;1,AC6+$AJ$8,(AC6+$AJ$8)-1)</f>
        <v>0.875</v>
      </c>
      <c r="AD8" s="69">
        <f>IF((AD6+$AJ$8)&lt;1,AD6+$AJ$8,(AD6+$AJ$8)-1)</f>
        <v>0.875</v>
      </c>
      <c r="AE8" s="69">
        <f>IF((AE6+$AJ$8)&lt;1,AE6+$AJ$8,(AE6+$AJ$8)-1)</f>
        <v>0.875</v>
      </c>
      <c r="AF8" s="69">
        <f>IF((AF6+$AJ$8)&lt;1,AF6+$AJ$8,(AF6+$AJ$8)-1)</f>
        <v>0.875</v>
      </c>
      <c r="AG8" s="69">
        <f>IF((AG6+$AJ$8)&lt;1,AG6+$AJ$8,(AG6+$AJ$8)-1)</f>
        <v>0.875</v>
      </c>
      <c r="AH8" s="162"/>
      <c r="AJ8" s="157">
        <v>4.1666666666666664E-2</v>
      </c>
      <c r="AK8" s="157"/>
      <c r="AM8" s="69">
        <v>0.25</v>
      </c>
      <c r="AN8" s="69">
        <f t="shared" si="0"/>
        <v>0.29097222222222224</v>
      </c>
      <c r="AO8" s="76">
        <f t="shared" si="1"/>
        <v>0.45833333333333331</v>
      </c>
      <c r="AP8" s="76">
        <v>0.5</v>
      </c>
      <c r="AQ8" s="77">
        <v>0.375</v>
      </c>
      <c r="AR8" s="77" t="s">
        <v>118</v>
      </c>
    </row>
    <row r="9" spans="1:44" ht="15" customHeight="1" x14ac:dyDescent="0.25">
      <c r="A9" s="158" t="s">
        <v>87</v>
      </c>
      <c r="B9" s="159"/>
      <c r="C9" s="159"/>
      <c r="D9" s="159"/>
      <c r="E9" s="160"/>
      <c r="F9" s="162"/>
      <c r="H9" s="158" t="s">
        <v>87</v>
      </c>
      <c r="I9" s="159"/>
      <c r="J9" s="159"/>
      <c r="K9" s="159"/>
      <c r="L9" s="160"/>
      <c r="M9" s="162"/>
      <c r="O9" s="158" t="s">
        <v>87</v>
      </c>
      <c r="P9" s="159"/>
      <c r="Q9" s="159"/>
      <c r="R9" s="159"/>
      <c r="S9" s="160"/>
      <c r="T9" s="162"/>
      <c r="V9" s="158" t="s">
        <v>87</v>
      </c>
      <c r="W9" s="159"/>
      <c r="X9" s="159"/>
      <c r="Y9" s="159"/>
      <c r="Z9" s="160"/>
      <c r="AA9" s="162"/>
      <c r="AC9" s="158" t="s">
        <v>87</v>
      </c>
      <c r="AD9" s="159"/>
      <c r="AE9" s="159"/>
      <c r="AF9" s="159"/>
      <c r="AG9" s="160"/>
      <c r="AH9" s="162"/>
      <c r="AM9" s="69">
        <v>0.29166666666666669</v>
      </c>
      <c r="AN9" s="69">
        <f t="shared" si="0"/>
        <v>0.49930555555555556</v>
      </c>
      <c r="AO9" s="76">
        <f t="shared" si="1"/>
        <v>0.49999999999999994</v>
      </c>
      <c r="AP9" s="76">
        <v>0.54166666666666663</v>
      </c>
      <c r="AQ9" s="77">
        <v>0.375</v>
      </c>
      <c r="AR9" s="77" t="s">
        <v>118</v>
      </c>
    </row>
    <row r="10" spans="1:44" x14ac:dyDescent="0.25">
      <c r="A10" s="75">
        <f>IF(IF(AND(A6&gt;=$AM5,A6&lt;=$AN5),MIN(A6+$AP5,IF(A6&gt;A6,A6+$AP5-1,A6+$AP5)),IF(AND(A6&gt;=$AM6,A6&lt;=$AN6),MIN(A6+$AP6,IF(A6&gt;A6,A6+$AP6-1,A6+$AP6)),IF(AND(A6&gt;=$AM7,A6&lt;=$AN7),MIN(A6+$AP7,IF(A6&gt;A6,A6+$AP7-1,A6+$AP7)),IF(AND(A6&gt;=$AM8,A6&lt;=$AN8),MIN(A6+$AP8,IF(A6&gt;A6,A6+$AP8-1,A6+$AP8)),IF(AND(A6&gt;=$AM9,A6&lt;=$AN9),MIN(A6+$AP8,IF(A6&gt;A6,A6+$AP8-1,A6+$AP8)),IF(AND(A6&gt;=$AM10,A6&lt;=$AN10),MIN(A6+$AP10,IF(A6&gt;A6,A6+$AP10-1,A6+$AP10)),IF(AND(A6&gt;=$AM11,A6&lt;=$AN11),MIN(A6+$AP11,IF(A6&gt;A6,A6+$AP11-1,A6+$AP11)),IF(AND(A6&gt;=$AM12,A6&lt;=$AN12),MIN(A6+$AP12,IF(A6&gt;A6,A6+$AP12-1,A6+$AP12)),IF(AND(A6&gt;=$AM13,A6&lt;=$AN13),MIN(A6+$AP13,IF(A6&gt;A6,A6+$AP13-1,A6+$AP13)),IF(AND(A6&gt;=$AM14,A6&lt;=$AN14),MIN(A6+$AP14,IF(A6&gt;A6,A6+$AP14-1,A6+$AP14)),IF(AND(A6&gt;=$AM15,A6&lt;=$AN15),MIN(A6+$AP15,IF(A6&gt;A6,A6+$AP15-1,A6+$AP15)))))))))))))&lt;1,IF(AND(A6&gt;=$AM5,A6&lt;=$AN5),MIN(A6+$AP5,IF(A6&gt;A6,A6+$AP5-1,A6+$AP5)),IF(AND(A6&gt;=$AM6,A6&lt;=$AN6),MIN(A6+$AP6,IF(A6&gt;A6,A6+$AP6-1,A6+$AP6)),IF(AND(A6&gt;=$AM7,A6&lt;=$AN7),MIN(A6+$AP7,IF(A6&gt;A6,A6+$AP7-1,A6+$AP7)),IF(AND(A6&gt;=$AM8,A6&lt;=$AN8),MIN(A6+$AP8,IF(A6&gt;A6,A6+$AP8-1,A6+$AP8)),IF(AND(A6&gt;=$AM9,A6&lt;=$AN9),MIN(A6+$AP8,IF(A6&gt;A6,A6+$AP8-1,A6+$AP8)),IF(AND(A6&gt;=$AM10,A6&lt;=$AN10),MIN(A6+$AP10,IF(A6&gt;A6,A6+$AP10-1,A6+$AP10)),IF(AND(A6&gt;=$AM11,A6&lt;=$AN11),MIN(A6+$AP11,IF(A6&gt;A6,A6+$AP11-1,A6+$AP11)),IF(AND(A6&gt;=$AM12,A6&lt;=$AN12),MIN(A6+$AP12,IF(A6&gt;A6,A6+$AP12-1,A6+$AP12)),IF(AND(A6&gt;=$AM13,A6&lt;=$AN13),MIN(A6+$AP13,IF(A6&gt;A6,A6+$AP13-1,A6+$AP13)),IF(AND(A6&gt;=$AM14,A6&lt;=$AN14),MIN(A6+$AP14,IF(A6&gt;A6,A6+$AP14-1,A6+$AP14)),IF(AND(A6&gt;=$AM15,A6&lt;=$AN15),MIN(A6+$AP15,IF(A6&gt;A6,A6+$AP15-1,A6+$AP15))))))))))))),IF(AND(A6&gt;=$AM5,A6&lt;=$AN5),MIN(A6+$AP5,IF(A6&gt;A6,A6+$AP5-1,A6+$AP5)),IF(AND(A6&gt;=$AM6,A6&lt;=$AN6),MIN(A6+$AP6,IF(A6&gt;A6,A6+$AP6-1,A6+$AP6)),IF(AND(A6&gt;=$AM7,A6&lt;=$AN7),MIN(A6+$AP7,IF(A6&gt;A6,A6+$AP7-1,A6+$AP7)),IF(AND(A6&gt;=$AM8,A6&lt;=$AN8),MIN(A6+$AP8,IF(A6&gt;A6,A6+$AP8-1,A6+$AP8)),IF(AND(A6&gt;=$AM9,A6&lt;=$AN9),MIN(A6+$AP8,IF(A6&gt;A6,A6+$AP8-1,A6+$AP8)),IF(AND(A6&gt;=$AM10,A6&lt;=$AN10),MIN(A6+$AP10,IF(A6&gt;A6,A6+$AP10-1,A6+$AP10)),IF(AND(A6&gt;=$AM11,A6&lt;=$AN11),MIN(A6+$AP11,IF(A6&gt;A6,A6+$AP11-1,A6+$AP11)),IF(AND(A6&gt;=$AM12,A6&lt;=$AN12),MIN(A6+$AP12,IF(A6&gt;A6,A6+$AP12-1,A6+$AP12)),IF(AND(A6&gt;=$AM13,A6&lt;=$AN13),MIN(A6+$AP13,IF(A6&gt;A6,A6+$AP13-1,A6+$AP13)),IF(AND(A6&gt;=$AM14,A6&lt;=$AN14),MIN(A6+$AP14,IF(A6&gt;A6,A6+$AP14-1,A6+$AP14)),IF(AND(A6&gt;=$AM15,A6&lt;=$AN15),MIN(A6+$AP15,IF(A6&gt;A6,A6+$AP15-1,A6+$AP15)))))))))))))-1)</f>
        <v>0.70833333333333337</v>
      </c>
      <c r="B10" s="75">
        <f t="shared" ref="B10:E10" si="2">IF(IF(AND(B6&gt;=$AM5,B6&lt;=$AN5),MIN(B6+$AP5,IF(B6&gt;B6,B6+$AP5-1,B6+$AP5)),IF(AND(B6&gt;=$AM6,B6&lt;=$AN6),MIN(B6+$AP6,IF(B6&gt;B6,B6+$AP6-1,B6+$AP6)),IF(AND(B6&gt;=$AM7,B6&lt;=$AN7),MIN(B6+$AP7,IF(B6&gt;B6,B6+$AP7-1,B6+$AP7)),IF(AND(B6&gt;=$AM8,B6&lt;=$AN8),MIN(B6+$AP8,IF(B6&gt;B6,B6+$AP8-1,B6+$AP8)),IF(AND(B6&gt;=$AM9,B6&lt;=$AN9),MIN(B6+$AP8,IF(B6&gt;B6,B6+$AP8-1,B6+$AP8)),IF(AND(B6&gt;=$AM10,B6&lt;=$AN10),MIN(B6+$AP10,IF(B6&gt;B6,B6+$AP10-1,B6+$AP10)),IF(AND(B6&gt;=$AM11,B6&lt;=$AN11),MIN(B6+$AP11,IF(B6&gt;B6,B6+$AP11-1,B6+$AP11)),IF(AND(B6&gt;=$AM12,B6&lt;=$AN12),MIN(B6+$AP12,IF(B6&gt;B6,B6+$AP12-1,B6+$AP12)),IF(AND(B6&gt;=$AM13,B6&lt;=$AN13),MIN(B6+$AP13,IF(B6&gt;B6,B6+$AP13-1,B6+$AP13)),IF(AND(B6&gt;=$AM14,B6&lt;=$AN14),MIN(B6+$AP14,IF(B6&gt;B6,B6+$AP14-1,B6+$AP14)),IF(AND(B6&gt;=$AM15,B6&lt;=$AN15),MIN(B6+$AP15,IF(B6&gt;B6,B6+$AP15-1,B6+$AP15)))))))))))))&lt;1,IF(AND(B6&gt;=$AM5,B6&lt;=$AN5),MIN(B6+$AP5,IF(B6&gt;B6,B6+$AP5-1,B6+$AP5)),IF(AND(B6&gt;=$AM6,B6&lt;=$AN6),MIN(B6+$AP6,IF(B6&gt;B6,B6+$AP6-1,B6+$AP6)),IF(AND(B6&gt;=$AM7,B6&lt;=$AN7),MIN(B6+$AP7,IF(B6&gt;B6,B6+$AP7-1,B6+$AP7)),IF(AND(B6&gt;=$AM8,B6&lt;=$AN8),MIN(B6+$AP8,IF(B6&gt;B6,B6+$AP8-1,B6+$AP8)),IF(AND(B6&gt;=$AM9,B6&lt;=$AN9),MIN(B6+$AP8,IF(B6&gt;B6,B6+$AP8-1,B6+$AP8)),IF(AND(B6&gt;=$AM10,B6&lt;=$AN10),MIN(B6+$AP10,IF(B6&gt;B6,B6+$AP10-1,B6+$AP10)),IF(AND(B6&gt;=$AM11,B6&lt;=$AN11),MIN(B6+$AP11,IF(B6&gt;B6,B6+$AP11-1,B6+$AP11)),IF(AND(B6&gt;=$AM12,B6&lt;=$AN12),MIN(B6+$AP12,IF(B6&gt;B6,B6+$AP12-1,B6+$AP12)),IF(AND(B6&gt;=$AM13,B6&lt;=$AN13),MIN(B6+$AP13,IF(B6&gt;B6,B6+$AP13-1,B6+$AP13)),IF(AND(B6&gt;=$AM14,B6&lt;=$AN14),MIN(B6+$AP14,IF(B6&gt;B6,B6+$AP14-1,B6+$AP14)),IF(AND(B6&gt;=$AM15,B6&lt;=$AN15),MIN(B6+$AP15,IF(B6&gt;B6,B6+$AP15-1,B6+$AP15))))))))))))),IF(AND(B6&gt;=$AM5,B6&lt;=$AN5),MIN(B6+$AP5,IF(B6&gt;B6,B6+$AP5-1,B6+$AP5)),IF(AND(B6&gt;=$AM6,B6&lt;=$AN6),MIN(B6+$AP6,IF(B6&gt;B6,B6+$AP6-1,B6+$AP6)),IF(AND(B6&gt;=$AM7,B6&lt;=$AN7),MIN(B6+$AP7,IF(B6&gt;B6,B6+$AP7-1,B6+$AP7)),IF(AND(B6&gt;=$AM8,B6&lt;=$AN8),MIN(B6+$AP8,IF(B6&gt;B6,B6+$AP8-1,B6+$AP8)),IF(AND(B6&gt;=$AM9,B6&lt;=$AN9),MIN(B6+$AP8,IF(B6&gt;B6,B6+$AP8-1,B6+$AP8)),IF(AND(B6&gt;=$AM10,B6&lt;=$AN10),MIN(B6+$AP10,IF(B6&gt;B6,B6+$AP10-1,B6+$AP10)),IF(AND(B6&gt;=$AM11,B6&lt;=$AN11),MIN(B6+$AP11,IF(B6&gt;B6,B6+$AP11-1,B6+$AP11)),IF(AND(B6&gt;=$AM12,B6&lt;=$AN12),MIN(B6+$AP12,IF(B6&gt;B6,B6+$AP12-1,B6+$AP12)),IF(AND(B6&gt;=$AM13,B6&lt;=$AN13),MIN(B6+$AP13,IF(B6&gt;B6,B6+$AP13-1,B6+$AP13)),IF(AND(B6&gt;=$AM14,B6&lt;=$AN14),MIN(B6+$AP14,IF(B6&gt;B6,B6+$AP14-1,B6+$AP14)),IF(AND(B6&gt;=$AM15,B6&lt;=$AN15),MIN(B6+$AP15,IF(B6&gt;B6,B6+$AP15-1,B6+$AP15)))))))))))))-1)</f>
        <v>0.70833333333333337</v>
      </c>
      <c r="C10" s="75">
        <f t="shared" si="2"/>
        <v>0.70833333333333337</v>
      </c>
      <c r="D10" s="75">
        <f t="shared" si="2"/>
        <v>0.75</v>
      </c>
      <c r="E10" s="75">
        <f t="shared" si="2"/>
        <v>0.70833333333333337</v>
      </c>
      <c r="F10" s="162"/>
      <c r="H10" s="75">
        <f t="shared" ref="H10:L10" si="3">IF(IF(AND(H6&gt;=$AM5,H6&lt;=$AN5),MIN(H6+$AP5,IF(H6&gt;H6,H6+$AP5-1,H6+$AP5)),IF(AND(H6&gt;=$AM6,H6&lt;=$AN6),MIN(H6+$AP6,IF(H6&gt;H6,H6+$AP6-1,H6+$AP6)),IF(AND(H6&gt;=$AM7,H6&lt;=$AN7),MIN(H6+$AP7,IF(H6&gt;H6,H6+$AP7-1,H6+$AP7)),IF(AND(H6&gt;=$AM8,H6&lt;=$AN8),MIN(H6+$AP8,IF(H6&gt;H6,H6+$AP8-1,H6+$AP8)),IF(AND(H6&gt;=$AM9,H6&lt;=$AN9),MIN(H6+$AP8,IF(H6&gt;H6,H6+$AP8-1,H6+$AP8)),IF(AND(H6&gt;=$AM10,H6&lt;=$AN10),MIN(H6+$AP10,IF(H6&gt;H6,H6+$AP10-1,H6+$AP10)),IF(AND(H6&gt;=$AM11,H6&lt;=$AN11),MIN(H6+$AP11,IF(H6&gt;H6,H6+$AP11-1,H6+$AP11)),IF(AND(H6&gt;=$AM12,H6&lt;=$AN12),MIN(H6+$AP12,IF(H6&gt;H6,H6+$AP12-1,H6+$AP12)),IF(AND(H6&gt;=$AM13,H6&lt;=$AN13),MIN(H6+$AP13,IF(H6&gt;H6,H6+$AP13-1,H6+$AP13)),IF(AND(H6&gt;=$AM14,H6&lt;=$AN14),MIN(H6+$AP14,IF(H6&gt;H6,H6+$AP14-1,H6+$AP14)),IF(AND(H6&gt;=$AM15,H6&lt;=$AN15),MIN(H6+$AP15,IF(H6&gt;H6,H6+$AP15-1,H6+$AP15)))))))))))))&lt;1,IF(AND(H6&gt;=$AM5,H6&lt;=$AN5),MIN(H6+$AP5,IF(H6&gt;H6,H6+$AP5-1,H6+$AP5)),IF(AND(H6&gt;=$AM6,H6&lt;=$AN6),MIN(H6+$AP6,IF(H6&gt;H6,H6+$AP6-1,H6+$AP6)),IF(AND(H6&gt;=$AM7,H6&lt;=$AN7),MIN(H6+$AP7,IF(H6&gt;H6,H6+$AP7-1,H6+$AP7)),IF(AND(H6&gt;=$AM8,H6&lt;=$AN8),MIN(H6+$AP8,IF(H6&gt;H6,H6+$AP8-1,H6+$AP8)),IF(AND(H6&gt;=$AM9,H6&lt;=$AN9),MIN(H6+$AP8,IF(H6&gt;H6,H6+$AP8-1,H6+$AP8)),IF(AND(H6&gt;=$AM10,H6&lt;=$AN10),MIN(H6+$AP10,IF(H6&gt;H6,H6+$AP10-1,H6+$AP10)),IF(AND(H6&gt;=$AM11,H6&lt;=$AN11),MIN(H6+$AP11,IF(H6&gt;H6,H6+$AP11-1,H6+$AP11)),IF(AND(H6&gt;=$AM12,H6&lt;=$AN12),MIN(H6+$AP12,IF(H6&gt;H6,H6+$AP12-1,H6+$AP12)),IF(AND(H6&gt;=$AM13,H6&lt;=$AN13),MIN(H6+$AP13,IF(H6&gt;H6,H6+$AP13-1,H6+$AP13)),IF(AND(H6&gt;=$AM14,H6&lt;=$AN14),MIN(H6+$AP14,IF(H6&gt;H6,H6+$AP14-1,H6+$AP14)),IF(AND(H6&gt;=$AM15,H6&lt;=$AN15),MIN(H6+$AP15,IF(H6&gt;H6,H6+$AP15-1,H6+$AP15))))))))))))),IF(AND(H6&gt;=$AM5,H6&lt;=$AN5),MIN(H6+$AP5,IF(H6&gt;H6,H6+$AP5-1,H6+$AP5)),IF(AND(H6&gt;=$AM6,H6&lt;=$AN6),MIN(H6+$AP6,IF(H6&gt;H6,H6+$AP6-1,H6+$AP6)),IF(AND(H6&gt;=$AM7,H6&lt;=$AN7),MIN(H6+$AP7,IF(H6&gt;H6,H6+$AP7-1,H6+$AP7)),IF(AND(H6&gt;=$AM8,H6&lt;=$AN8),MIN(H6+$AP8,IF(H6&gt;H6,H6+$AP8-1,H6+$AP8)),IF(AND(H6&gt;=$AM9,H6&lt;=$AN9),MIN(H6+$AP8,IF(H6&gt;H6,H6+$AP8-1,H6+$AP8)),IF(AND(H6&gt;=$AM10,H6&lt;=$AN10),MIN(H6+$AP10,IF(H6&gt;H6,H6+$AP10-1,H6+$AP10)),IF(AND(H6&gt;=$AM11,H6&lt;=$AN11),MIN(H6+$AP11,IF(H6&gt;H6,H6+$AP11-1,H6+$AP11)),IF(AND(H6&gt;=$AM12,H6&lt;=$AN12),MIN(H6+$AP12,IF(H6&gt;H6,H6+$AP12-1,H6+$AP12)),IF(AND(H6&gt;=$AM13,H6&lt;=$AN13),MIN(H6+$AP13,IF(H6&gt;H6,H6+$AP13-1,H6+$AP13)),IF(AND(H6&gt;=$AM14,H6&lt;=$AN14),MIN(H6+$AP14,IF(H6&gt;H6,H6+$AP14-1,H6+$AP14)),IF(AND(H6&gt;=$AM15,H6&lt;=$AN15),MIN(H6+$AP15,IF(H6&gt;H6,H6+$AP15-1,H6+$AP15)))))))))))))-1)</f>
        <v>0.16666666666666652</v>
      </c>
      <c r="I10" s="75">
        <f t="shared" si="3"/>
        <v>0.16666666666666652</v>
      </c>
      <c r="J10" s="75">
        <f t="shared" si="3"/>
        <v>0.16666666666666652</v>
      </c>
      <c r="K10" s="75">
        <f t="shared" si="3"/>
        <v>0.16666666666666652</v>
      </c>
      <c r="L10" s="75">
        <f t="shared" si="3"/>
        <v>0.16666666666666652</v>
      </c>
      <c r="M10" s="162"/>
      <c r="O10" s="75">
        <f t="shared" ref="O10:Q10" si="4">IF(IF(AND(O6&gt;=$AM5,O6&lt;=$AN5),MIN(O6+$AP5,IF(O6&gt;O6,O6+$AP5-1,O6+$AP5)),IF(AND(O6&gt;=$AM6,O6&lt;=$AN6),MIN(O6+$AP6,IF(O6&gt;O6,O6+$AP6-1,O6+$AP6)),IF(AND(O6&gt;=$AM7,O6&lt;=$AN7),MIN(O6+$AP7,IF(O6&gt;O6,O6+$AP7-1,O6+$AP7)),IF(AND(O6&gt;=$AM8,O6&lt;=$AN8),MIN(O6+$AP8,IF(O6&gt;O6,O6+$AP8-1,O6+$AP8)),IF(AND(O6&gt;=$AM9,O6&lt;=$AN9),MIN(O6+$AP8,IF(O6&gt;O6,O6+$AP8-1,O6+$AP8)),IF(AND(O6&gt;=$AM10,O6&lt;=$AN10),MIN(O6+$AP10,IF(O6&gt;O6,O6+$AP10-1,O6+$AP10)),IF(AND(O6&gt;=$AM11,O6&lt;=$AN11),MIN(O6+$AP11,IF(O6&gt;O6,O6+$AP11-1,O6+$AP11)),IF(AND(O6&gt;=$AM12,O6&lt;=$AN12),MIN(O6+$AP12,IF(O6&gt;O6,O6+$AP12-1,O6+$AP12)),IF(AND(O6&gt;=$AM13,O6&lt;=$AN13),MIN(O6+$AP13,IF(O6&gt;O6,O6+$AP13-1,O6+$AP13)),IF(AND(O6&gt;=$AM14,O6&lt;=$AN14),MIN(O6+$AP14,IF(O6&gt;O6,O6+$AP14-1,O6+$AP14)),IF(AND(O6&gt;=$AM15,O6&lt;=$AN15),MIN(O6+$AP15,IF(O6&gt;O6,O6+$AP15-1,O6+$AP15)))))))))))))&lt;1,IF(AND(O6&gt;=$AM5,O6&lt;=$AN5),MIN(O6+$AP5,IF(O6&gt;O6,O6+$AP5-1,O6+$AP5)),IF(AND(O6&gt;=$AM6,O6&lt;=$AN6),MIN(O6+$AP6,IF(O6&gt;O6,O6+$AP6-1,O6+$AP6)),IF(AND(O6&gt;=$AM7,O6&lt;=$AN7),MIN(O6+$AP7,IF(O6&gt;O6,O6+$AP7-1,O6+$AP7)),IF(AND(O6&gt;=$AM8,O6&lt;=$AN8),MIN(O6+$AP8,IF(O6&gt;O6,O6+$AP8-1,O6+$AP8)),IF(AND(O6&gt;=$AM9,O6&lt;=$AN9),MIN(O6+$AP8,IF(O6&gt;O6,O6+$AP8-1,O6+$AP8)),IF(AND(O6&gt;=$AM10,O6&lt;=$AN10),MIN(O6+$AP10,IF(O6&gt;O6,O6+$AP10-1,O6+$AP10)),IF(AND(O6&gt;=$AM11,O6&lt;=$AN11),MIN(O6+$AP11,IF(O6&gt;O6,O6+$AP11-1,O6+$AP11)),IF(AND(O6&gt;=$AM12,O6&lt;=$AN12),MIN(O6+$AP12,IF(O6&gt;O6,O6+$AP12-1,O6+$AP12)),IF(AND(O6&gt;=$AM13,O6&lt;=$AN13),MIN(O6+$AP13,IF(O6&gt;O6,O6+$AP13-1,O6+$AP13)),IF(AND(O6&gt;=$AM14,O6&lt;=$AN14),MIN(O6+$AP14,IF(O6&gt;O6,O6+$AP14-1,O6+$AP14)),IF(AND(O6&gt;=$AM15,O6&lt;=$AN15),MIN(O6+$AP15,IF(O6&gt;O6,O6+$AP15-1,O6+$AP15))))))))))))),IF(AND(O6&gt;=$AM5,O6&lt;=$AN5),MIN(O6+$AP5,IF(O6&gt;O6,O6+$AP5-1,O6+$AP5)),IF(AND(O6&gt;=$AM6,O6&lt;=$AN6),MIN(O6+$AP6,IF(O6&gt;O6,O6+$AP6-1,O6+$AP6)),IF(AND(O6&gt;=$AM7,O6&lt;=$AN7),MIN(O6+$AP7,IF(O6&gt;O6,O6+$AP7-1,O6+$AP7)),IF(AND(O6&gt;=$AM8,O6&lt;=$AN8),MIN(O6+$AP8,IF(O6&gt;O6,O6+$AP8-1,O6+$AP8)),IF(AND(O6&gt;=$AM9,O6&lt;=$AN9),MIN(O6+$AP8,IF(O6&gt;O6,O6+$AP8-1,O6+$AP8)),IF(AND(O6&gt;=$AM10,O6&lt;=$AN10),MIN(O6+$AP10,IF(O6&gt;O6,O6+$AP10-1,O6+$AP10)),IF(AND(O6&gt;=$AM11,O6&lt;=$AN11),MIN(O6+$AP11,IF(O6&gt;O6,O6+$AP11-1,O6+$AP11)),IF(AND(O6&gt;=$AM12,O6&lt;=$AN12),MIN(O6+$AP12,IF(O6&gt;O6,O6+$AP12-1,O6+$AP12)),IF(AND(O6&gt;=$AM13,O6&lt;=$AN13),MIN(O6+$AP13,IF(O6&gt;O6,O6+$AP13-1,O6+$AP13)),IF(AND(O6&gt;=$AM14,O6&lt;=$AN14),MIN(O6+$AP14,IF(O6&gt;O6,O6+$AP14-1,O6+$AP14)),IF(AND(O6&gt;=$AM15,O6&lt;=$AN15),MIN(O6+$AP15,IF(O6&gt;O6,O6+$AP15-1,O6+$AP15)))))))))))))-1)</f>
        <v>0.16666666666666652</v>
      </c>
      <c r="P10" s="75">
        <f t="shared" si="4"/>
        <v>0.16666666666666652</v>
      </c>
      <c r="Q10" s="75">
        <f t="shared" si="4"/>
        <v>0.16666666666666652</v>
      </c>
      <c r="R10" s="78">
        <v>8.2638888888888887E-2</v>
      </c>
      <c r="S10" s="75">
        <f>IF(IF(AND(S6&gt;=$AM5,S6&lt;=$AN5),MIN(S6+$AP5,IF(S6&gt;S6,S6+$AP5-1,S6+$AP5)),IF(AND(S6&gt;=$AM6,S6&lt;=$AN6),MIN(S6+$AP6,IF(S6&gt;S6,S6+$AP6-1,S6+$AP6)),IF(AND(S6&gt;=$AM7,S6&lt;=$AN7),MIN(S6+$AP7,IF(S6&gt;S6,S6+$AP7-1,S6+$AP7)),IF(AND(S6&gt;=$AM8,S6&lt;=$AN8),MIN(S6+$AP8,IF(S6&gt;S6,S6+$AP8-1,S6+$AP8)),IF(AND(S6&gt;=$AM9,S6&lt;=$AN9),MIN(S6+$AP8,IF(S6&gt;S6,S6+$AP8-1,S6+$AP8)),IF(AND(S6&gt;=$AM10,S6&lt;=$AN10),MIN(S6+$AP10,IF(S6&gt;S6,S6+$AP10-1,S6+$AP10)),IF(AND(S6&gt;=$AM11,S6&lt;=$AN11),MIN(S6+$AP11,IF(S6&gt;S6,S6+$AP11-1,S6+$AP11)),IF(AND(S6&gt;=$AM12,S6&lt;=$AN12),MIN(S6+$AP12,IF(S6&gt;S6,S6+$AP12-1,S6+$AP12)),IF(AND(S6&gt;=$AM13,S6&lt;=$AN13),MIN(S6+$AP13,IF(S6&gt;S6,S6+$AP13-1,S6+$AP13)),IF(AND(S6&gt;=$AM14,S6&lt;=$AN14),MIN(S6+$AP14,IF(S6&gt;S6,S6+$AP14-1,S6+$AP14)),IF(AND(S6&gt;=$AM15,S6&lt;=$AN15),MIN(S6+$AP15,IF(S6&gt;S6,S6+$AP15-1,S6+$AP15)))))))))))))&lt;1,IF(AND(S6&gt;=$AM5,S6&lt;=$AN5),MIN(S6+$AP5,IF(S6&gt;S6,S6+$AP5-1,S6+$AP5)),IF(AND(S6&gt;=$AM6,S6&lt;=$AN6),MIN(S6+$AP6,IF(S6&gt;S6,S6+$AP6-1,S6+$AP6)),IF(AND(S6&gt;=$AM7,S6&lt;=$AN7),MIN(S6+$AP7,IF(S6&gt;S6,S6+$AP7-1,S6+$AP7)),IF(AND(S6&gt;=$AM8,S6&lt;=$AN8),MIN(S6+$AP8,IF(S6&gt;S6,S6+$AP8-1,S6+$AP8)),IF(AND(S6&gt;=$AM9,S6&lt;=$AN9),MIN(S6+$AP8,IF(S6&gt;S6,S6+$AP8-1,S6+$AP8)),IF(AND(S6&gt;=$AM10,S6&lt;=$AN10),MIN(S6+$AP10,IF(S6&gt;S6,S6+$AP10-1,S6+$AP10)),IF(AND(S6&gt;=$AM11,S6&lt;=$AN11),MIN(S6+$AP11,IF(S6&gt;S6,S6+$AP11-1,S6+$AP11)),IF(AND(S6&gt;=$AM12,S6&lt;=$AN12),MIN(S6+$AP12,IF(S6&gt;S6,S6+$AP12-1,S6+$AP12)),IF(AND(S6&gt;=$AM13,S6&lt;=$AN13),MIN(S6+$AP13,IF(S6&gt;S6,S6+$AP13-1,S6+$AP13)),IF(AND(S6&gt;=$AM14,S6&lt;=$AN14),MIN(S6+$AP14,IF(S6&gt;S6,S6+$AP14-1,S6+$AP14)),IF(AND(S6&gt;=$AM15,S6&lt;=$AN15),MIN(S6+$AP15,IF(S6&gt;S6,S6+$AP15-1,S6+$AP15))))))))))))),IF(AND(S6&gt;=$AM5,S6&lt;=$AN5),MIN(S6+$AP5,IF(S6&gt;S6,S6+$AP5-1,S6+$AP5)),IF(AND(S6&gt;=$AM6,S6&lt;=$AN6),MIN(S6+$AP6,IF(S6&gt;S6,S6+$AP6-1,S6+$AP6)),IF(AND(S6&gt;=$AM7,S6&lt;=$AN7),MIN(S6+$AP7,IF(S6&gt;S6,S6+$AP7-1,S6+$AP7)),IF(AND(S6&gt;=$AM8,S6&lt;=$AN8),MIN(S6+$AP8,IF(S6&gt;S6,S6+$AP8-1,S6+$AP8)),IF(AND(S6&gt;=$AM9,S6&lt;=$AN9),MIN(S6+$AP8,IF(S6&gt;S6,S6+$AP8-1,S6+$AP8)),IF(AND(S6&gt;=$AM10,S6&lt;=$AN10),MIN(S6+$AP10,IF(S6&gt;S6,S6+$AP10-1,S6+$AP10)),IF(AND(S6&gt;=$AM11,S6&lt;=$AN11),MIN(S6+$AP11,IF(S6&gt;S6,S6+$AP11-1,S6+$AP11)),IF(AND(S6&gt;=$AM12,S6&lt;=$AN12),MIN(S6+$AP12,IF(S6&gt;S6,S6+$AP12-1,S6+$AP12)),IF(AND(S6&gt;=$AM13,S6&lt;=$AN13),MIN(S6+$AP13,IF(S6&gt;S6,S6+$AP13-1,S6+$AP13)),IF(AND(S6&gt;=$AM14,S6&lt;=$AN14),MIN(S6+$AP14,IF(S6&gt;S6,S6+$AP14-1,S6+$AP14)),IF(AND(S6&gt;=$AM15,S6&lt;=$AN15),MIN(S6+$AP15,IF(S6&gt;S6,S6+$AP15-1,S6+$AP15)))))))))))))-1)</f>
        <v>0.16666666666666652</v>
      </c>
      <c r="T10" s="162"/>
      <c r="V10" s="75">
        <f t="shared" ref="V10:Z10" si="5">IF(IF(AND(V6&gt;=$AM5,V6&lt;=$AN5),MIN(V6+$AP5,IF(V6&gt;V6,V6+$AP5-1,V6+$AP5)),IF(AND(V6&gt;=$AM6,V6&lt;=$AN6),MIN(V6+$AP6,IF(V6&gt;V6,V6+$AP6-1,V6+$AP6)),IF(AND(V6&gt;=$AM7,V6&lt;=$AN7),MIN(V6+$AP7,IF(V6&gt;V6,V6+$AP7-1,V6+$AP7)),IF(AND(V6&gt;=$AM8,V6&lt;=$AN8),MIN(V6+$AP8,IF(V6&gt;V6,V6+$AP8-1,V6+$AP8)),IF(AND(V6&gt;=$AM9,V6&lt;=$AN9),MIN(V6+$AP8,IF(V6&gt;V6,V6+$AP8-1,V6+$AP8)),IF(AND(V6&gt;=$AM10,V6&lt;=$AN10),MIN(V6+$AP10,IF(V6&gt;V6,V6+$AP10-1,V6+$AP10)),IF(AND(V6&gt;=$AM11,V6&lt;=$AN11),MIN(V6+$AP11,IF(V6&gt;V6,V6+$AP11-1,V6+$AP11)),IF(AND(V6&gt;=$AM12,V6&lt;=$AN12),MIN(V6+$AP12,IF(V6&gt;V6,V6+$AP12-1,V6+$AP12)),IF(AND(V6&gt;=$AM13,V6&lt;=$AN13),MIN(V6+$AP13,IF(V6&gt;V6,V6+$AP13-1,V6+$AP13)),IF(AND(V6&gt;=$AM14,V6&lt;=$AN14),MIN(V6+$AP14,IF(V6&gt;V6,V6+$AP14-1,V6+$AP14)),IF(AND(V6&gt;=$AM15,V6&lt;=$AN15),MIN(V6+$AP15,IF(V6&gt;V6,V6+$AP15-1,V6+$AP15)))))))))))))&lt;1,IF(AND(V6&gt;=$AM5,V6&lt;=$AN5),MIN(V6+$AP5,IF(V6&gt;V6,V6+$AP5-1,V6+$AP5)),IF(AND(V6&gt;=$AM6,V6&lt;=$AN6),MIN(V6+$AP6,IF(V6&gt;V6,V6+$AP6-1,V6+$AP6)),IF(AND(V6&gt;=$AM7,V6&lt;=$AN7),MIN(V6+$AP7,IF(V6&gt;V6,V6+$AP7-1,V6+$AP7)),IF(AND(V6&gt;=$AM8,V6&lt;=$AN8),MIN(V6+$AP8,IF(V6&gt;V6,V6+$AP8-1,V6+$AP8)),IF(AND(V6&gt;=$AM9,V6&lt;=$AN9),MIN(V6+$AP8,IF(V6&gt;V6,V6+$AP8-1,V6+$AP8)),IF(AND(V6&gt;=$AM10,V6&lt;=$AN10),MIN(V6+$AP10,IF(V6&gt;V6,V6+$AP10-1,V6+$AP10)),IF(AND(V6&gt;=$AM11,V6&lt;=$AN11),MIN(V6+$AP11,IF(V6&gt;V6,V6+$AP11-1,V6+$AP11)),IF(AND(V6&gt;=$AM12,V6&lt;=$AN12),MIN(V6+$AP12,IF(V6&gt;V6,V6+$AP12-1,V6+$AP12)),IF(AND(V6&gt;=$AM13,V6&lt;=$AN13),MIN(V6+$AP13,IF(V6&gt;V6,V6+$AP13-1,V6+$AP13)),IF(AND(V6&gt;=$AM14,V6&lt;=$AN14),MIN(V6+$AP14,IF(V6&gt;V6,V6+$AP14-1,V6+$AP14)),IF(AND(V6&gt;=$AM15,V6&lt;=$AN15),MIN(V6+$AP15,IF(V6&gt;V6,V6+$AP15-1,V6+$AP15))))))))))))),IF(AND(V6&gt;=$AM5,V6&lt;=$AN5),MIN(V6+$AP5,IF(V6&gt;V6,V6+$AP5-1,V6+$AP5)),IF(AND(V6&gt;=$AM6,V6&lt;=$AN6),MIN(V6+$AP6,IF(V6&gt;V6,V6+$AP6-1,V6+$AP6)),IF(AND(V6&gt;=$AM7,V6&lt;=$AN7),MIN(V6+$AP7,IF(V6&gt;V6,V6+$AP7-1,V6+$AP7)),IF(AND(V6&gt;=$AM8,V6&lt;=$AN8),MIN(V6+$AP8,IF(V6&gt;V6,V6+$AP8-1,V6+$AP8)),IF(AND(V6&gt;=$AM9,V6&lt;=$AN9),MIN(V6+$AP8,IF(V6&gt;V6,V6+$AP8-1,V6+$AP8)),IF(AND(V6&gt;=$AM10,V6&lt;=$AN10),MIN(V6+$AP10,IF(V6&gt;V6,V6+$AP10-1,V6+$AP10)),IF(AND(V6&gt;=$AM11,V6&lt;=$AN11),MIN(V6+$AP11,IF(V6&gt;V6,V6+$AP11-1,V6+$AP11)),IF(AND(V6&gt;=$AM12,V6&lt;=$AN12),MIN(V6+$AP12,IF(V6&gt;V6,V6+$AP12-1,V6+$AP12)),IF(AND(V6&gt;=$AM13,V6&lt;=$AN13),MIN(V6+$AP13,IF(V6&gt;V6,V6+$AP13-1,V6+$AP13)),IF(AND(V6&gt;=$AM14,V6&lt;=$AN14),MIN(V6+$AP14,IF(V6&gt;V6,V6+$AP14-1,V6+$AP14)),IF(AND(V6&gt;=$AM15,V6&lt;=$AN15),MIN(V6+$AP15,IF(V6&gt;V6,V6+$AP15-1,V6+$AP15)))))))))))))-1)</f>
        <v>0.29166666666666674</v>
      </c>
      <c r="W10" s="75">
        <f t="shared" si="5"/>
        <v>0.29166666666666674</v>
      </c>
      <c r="X10" s="75">
        <f t="shared" si="5"/>
        <v>0.29166666666666674</v>
      </c>
      <c r="Y10" s="75">
        <f t="shared" si="5"/>
        <v>0.29166666666666674</v>
      </c>
      <c r="Z10" s="75">
        <f t="shared" si="5"/>
        <v>0.29166666666666674</v>
      </c>
      <c r="AA10" s="162"/>
      <c r="AC10" s="75">
        <f t="shared" ref="AC10:AE10" si="6">IF(IF(AND(AC6&gt;=$AM5,AC6&lt;=$AN5),MIN(AC6+$AP5,IF(AC6&gt;AC6,AC6+$AP5-1,AC6+$AP5)),IF(AND(AC6&gt;=$AM6,AC6&lt;=$AN6),MIN(AC6+$AP6,IF(AC6&gt;AC6,AC6+$AP6-1,AC6+$AP6)),IF(AND(AC6&gt;=$AM7,AC6&lt;=$AN7),MIN(AC6+$AP7,IF(AC6&gt;AC6,AC6+$AP7-1,AC6+$AP7)),IF(AND(AC6&gt;=$AM8,AC6&lt;=$AN8),MIN(AC6+$AP8,IF(AC6&gt;AC6,AC6+$AP8-1,AC6+$AP8)),IF(AND(AC6&gt;=$AM9,AC6&lt;=$AN9),MIN(AC6+$AP8,IF(AC6&gt;AC6,AC6+$AP8-1,AC6+$AP8)),IF(AND(AC6&gt;=$AM10,AC6&lt;=$AN10),MIN(AC6+$AP10,IF(AC6&gt;AC6,AC6+$AP10-1,AC6+$AP10)),IF(AND(AC6&gt;=$AM11,AC6&lt;=$AN11),MIN(AC6+$AP11,IF(AC6&gt;AC6,AC6+$AP11-1,AC6+$AP11)),IF(AND(AC6&gt;=$AM12,AC6&lt;=$AN12),MIN(AC6+$AP12,IF(AC6&gt;AC6,AC6+$AP12-1,AC6+$AP12)),IF(AND(AC6&gt;=$AM13,AC6&lt;=$AN13),MIN(AC6+$AP13,IF(AC6&gt;AC6,AC6+$AP13-1,AC6+$AP13)),IF(AND(AC6&gt;=$AM14,AC6&lt;=$AN14),MIN(AC6+$AP14,IF(AC6&gt;AC6,AC6+$AP14-1,AC6+$AP14)),IF(AND(AC6&gt;=$AM15,AC6&lt;=$AN15),MIN(AC6+$AP15,IF(AC6&gt;AC6,AC6+$AP15-1,AC6+$AP15)))))))))))))&lt;1,IF(AND(AC6&gt;=$AM5,AC6&lt;=$AN5),MIN(AC6+$AP5,IF(AC6&gt;AC6,AC6+$AP5-1,AC6+$AP5)),IF(AND(AC6&gt;=$AM6,AC6&lt;=$AN6),MIN(AC6+$AP6,IF(AC6&gt;AC6,AC6+$AP6-1,AC6+$AP6)),IF(AND(AC6&gt;=$AM7,AC6&lt;=$AN7),MIN(AC6+$AP7,IF(AC6&gt;AC6,AC6+$AP7-1,AC6+$AP7)),IF(AND(AC6&gt;=$AM8,AC6&lt;=$AN8),MIN(AC6+$AP8,IF(AC6&gt;AC6,AC6+$AP8-1,AC6+$AP8)),IF(AND(AC6&gt;=$AM9,AC6&lt;=$AN9),MIN(AC6+$AP8,IF(AC6&gt;AC6,AC6+$AP8-1,AC6+$AP8)),IF(AND(AC6&gt;=$AM10,AC6&lt;=$AN10),MIN(AC6+$AP10,IF(AC6&gt;AC6,AC6+$AP10-1,AC6+$AP10)),IF(AND(AC6&gt;=$AM11,AC6&lt;=$AN11),MIN(AC6+$AP11,IF(AC6&gt;AC6,AC6+$AP11-1,AC6+$AP11)),IF(AND(AC6&gt;=$AM12,AC6&lt;=$AN12),MIN(AC6+$AP12,IF(AC6&gt;AC6,AC6+$AP12-1,AC6+$AP12)),IF(AND(AC6&gt;=$AM13,AC6&lt;=$AN13),MIN(AC6+$AP13,IF(AC6&gt;AC6,AC6+$AP13-1,AC6+$AP13)),IF(AND(AC6&gt;=$AM14,AC6&lt;=$AN14),MIN(AC6+$AP14,IF(AC6&gt;AC6,AC6+$AP14-1,AC6+$AP14)),IF(AND(AC6&gt;=$AM15,AC6&lt;=$AN15),MIN(AC6+$AP15,IF(AC6&gt;AC6,AC6+$AP15-1,AC6+$AP15))))))))))))),IF(AND(AC6&gt;=$AM5,AC6&lt;=$AN5),MIN(AC6+$AP5,IF(AC6&gt;AC6,AC6+$AP5-1,AC6+$AP5)),IF(AND(AC6&gt;=$AM6,AC6&lt;=$AN6),MIN(AC6+$AP6,IF(AC6&gt;AC6,AC6+$AP6-1,AC6+$AP6)),IF(AND(AC6&gt;=$AM7,AC6&lt;=$AN7),MIN(AC6+$AP7,IF(AC6&gt;AC6,AC6+$AP7-1,AC6+$AP7)),IF(AND(AC6&gt;=$AM8,AC6&lt;=$AN8),MIN(AC6+$AP8,IF(AC6&gt;AC6,AC6+$AP8-1,AC6+$AP8)),IF(AND(AC6&gt;=$AM9,AC6&lt;=$AN9),MIN(AC6+$AP8,IF(AC6&gt;AC6,AC6+$AP8-1,AC6+$AP8)),IF(AND(AC6&gt;=$AM10,AC6&lt;=$AN10),MIN(AC6+$AP10,IF(AC6&gt;AC6,AC6+$AP10-1,AC6+$AP10)),IF(AND(AC6&gt;=$AM11,AC6&lt;=$AN11),MIN(AC6+$AP11,IF(AC6&gt;AC6,AC6+$AP11-1,AC6+$AP11)),IF(AND(AC6&gt;=$AM12,AC6&lt;=$AN12),MIN(AC6+$AP12,IF(AC6&gt;AC6,AC6+$AP12-1,AC6+$AP12)),IF(AND(AC6&gt;=$AM13,AC6&lt;=$AN13),MIN(AC6+$AP13,IF(AC6&gt;AC6,AC6+$AP13-1,AC6+$AP13)),IF(AND(AC6&gt;=$AM14,AC6&lt;=$AN14),MIN(AC6+$AP14,IF(AC6&gt;AC6,AC6+$AP14-1,AC6+$AP14)),IF(AND(AC6&gt;=$AM15,AC6&lt;=$AN15),MIN(AC6+$AP15,IF(AC6&gt;AC6,AC6+$AP15-1,AC6+$AP15)))))))))))))-1)</f>
        <v>0.29166666666666674</v>
      </c>
      <c r="AD10" s="75">
        <f t="shared" si="6"/>
        <v>0.29166666666666674</v>
      </c>
      <c r="AE10" s="75">
        <f t="shared" si="6"/>
        <v>0.29166666666666674</v>
      </c>
      <c r="AF10" s="78">
        <v>8.2638888888888887E-2</v>
      </c>
      <c r="AG10" s="75">
        <f>IF(IF(AND(AG6&gt;=$AM5,AG6&lt;=$AN5),MIN(AG6+$AP5,IF(AG6&gt;AG6,AG6+$AP5-1,AG6+$AP5)),IF(AND(AG6&gt;=$AM6,AG6&lt;=$AN6),MIN(AG6+$AP6,IF(AG6&gt;AG6,AG6+$AP6-1,AG6+$AP6)),IF(AND(AG6&gt;=$AM7,AG6&lt;=$AN7),MIN(AG6+$AP7,IF(AG6&gt;AG6,AG6+$AP7-1,AG6+$AP7)),IF(AND(AG6&gt;=$AM8,AG6&lt;=$AN8),MIN(AG6+$AP8,IF(AG6&gt;AG6,AG6+$AP8-1,AG6+$AP8)),IF(AND(AG6&gt;=$AM9,AG6&lt;=$AN9),MIN(AG6+$AP8,IF(AG6&gt;AG6,AG6+$AP8-1,AG6+$AP8)),IF(AND(AG6&gt;=$AM10,AG6&lt;=$AN10),MIN(AG6+$AP10,IF(AG6&gt;AG6,AG6+$AP10-1,AG6+$AP10)),IF(AND(AG6&gt;=$AM11,AG6&lt;=$AN11),MIN(AG6+$AP11,IF(AG6&gt;AG6,AG6+$AP11-1,AG6+$AP11)),IF(AND(AG6&gt;=$AM12,AG6&lt;=$AN12),MIN(AG6+$AP12,IF(AG6&gt;AG6,AG6+$AP12-1,AG6+$AP12)),IF(AND(AG6&gt;=$AM13,AG6&lt;=$AN13),MIN(AG6+$AP13,IF(AG6&gt;AG6,AG6+$AP13-1,AG6+$AP13)),IF(AND(AG6&gt;=$AM14,AG6&lt;=$AN14),MIN(AG6+$AP14,IF(AG6&gt;AG6,AG6+$AP14-1,AG6+$AP14)),IF(AND(AG6&gt;=$AM15,AG6&lt;=$AN15),MIN(AG6+$AP15,IF(AG6&gt;AG6,AG6+$AP15-1,AG6+$AP15)))))))))))))&lt;1,IF(AND(AG6&gt;=$AM5,AG6&lt;=$AN5),MIN(AG6+$AP5,IF(AG6&gt;AG6,AG6+$AP5-1,AG6+$AP5)),IF(AND(AG6&gt;=$AM6,AG6&lt;=$AN6),MIN(AG6+$AP6,IF(AG6&gt;AG6,AG6+$AP6-1,AG6+$AP6)),IF(AND(AG6&gt;=$AM7,AG6&lt;=$AN7),MIN(AG6+$AP7,IF(AG6&gt;AG6,AG6+$AP7-1,AG6+$AP7)),IF(AND(AG6&gt;=$AM8,AG6&lt;=$AN8),MIN(AG6+$AP8,IF(AG6&gt;AG6,AG6+$AP8-1,AG6+$AP8)),IF(AND(AG6&gt;=$AM9,AG6&lt;=$AN9),MIN(AG6+$AP8,IF(AG6&gt;AG6,AG6+$AP8-1,AG6+$AP8)),IF(AND(AG6&gt;=$AM10,AG6&lt;=$AN10),MIN(AG6+$AP10,IF(AG6&gt;AG6,AG6+$AP10-1,AG6+$AP10)),IF(AND(AG6&gt;=$AM11,AG6&lt;=$AN11),MIN(AG6+$AP11,IF(AG6&gt;AG6,AG6+$AP11-1,AG6+$AP11)),IF(AND(AG6&gt;=$AM12,AG6&lt;=$AN12),MIN(AG6+$AP12,IF(AG6&gt;AG6,AG6+$AP12-1,AG6+$AP12)),IF(AND(AG6&gt;=$AM13,AG6&lt;=$AN13),MIN(AG6+$AP13,IF(AG6&gt;AG6,AG6+$AP13-1,AG6+$AP13)),IF(AND(AG6&gt;=$AM14,AG6&lt;=$AN14),MIN(AG6+$AP14,IF(AG6&gt;AG6,AG6+$AP14-1,AG6+$AP14)),IF(AND(AG6&gt;=$AM15,AG6&lt;=$AN15),MIN(AG6+$AP15,IF(AG6&gt;AG6,AG6+$AP15-1,AG6+$AP15))))))))))))),IF(AND(AG6&gt;=$AM5,AG6&lt;=$AN5),MIN(AG6+$AP5,IF(AG6&gt;AG6,AG6+$AP5-1,AG6+$AP5)),IF(AND(AG6&gt;=$AM6,AG6&lt;=$AN6),MIN(AG6+$AP6,IF(AG6&gt;AG6,AG6+$AP6-1,AG6+$AP6)),IF(AND(AG6&gt;=$AM7,AG6&lt;=$AN7),MIN(AG6+$AP7,IF(AG6&gt;AG6,AG6+$AP7-1,AG6+$AP7)),IF(AND(AG6&gt;=$AM8,AG6&lt;=$AN8),MIN(AG6+$AP8,IF(AG6&gt;AG6,AG6+$AP8-1,AG6+$AP8)),IF(AND(AG6&gt;=$AM9,AG6&lt;=$AN9),MIN(AG6+$AP8,IF(AG6&gt;AG6,AG6+$AP8-1,AG6+$AP8)),IF(AND(AG6&gt;=$AM10,AG6&lt;=$AN10),MIN(AG6+$AP10,IF(AG6&gt;AG6,AG6+$AP10-1,AG6+$AP10)),IF(AND(AG6&gt;=$AM11,AG6&lt;=$AN11),MIN(AG6+$AP11,IF(AG6&gt;AG6,AG6+$AP11-1,AG6+$AP11)),IF(AND(AG6&gt;=$AM12,AG6&lt;=$AN12),MIN(AG6+$AP12,IF(AG6&gt;AG6,AG6+$AP12-1,AG6+$AP12)),IF(AND(AG6&gt;=$AM13,AG6&lt;=$AN13),MIN(AG6+$AP13,IF(AG6&gt;AG6,AG6+$AP13-1,AG6+$AP13)),IF(AND(AG6&gt;=$AM14,AG6&lt;=$AN14),MIN(AG6+$AP14,IF(AG6&gt;AG6,AG6+$AP14-1,AG6+$AP14)),IF(AND(AG6&gt;=$AM15,AG6&lt;=$AN15),MIN(AG6+$AP15,IF(AG6&gt;AG6,AG6+$AP15-1,AG6+$AP15)))))))))))))-1)</f>
        <v>0.29166666666666674</v>
      </c>
      <c r="AH10" s="162"/>
      <c r="AM10" s="69">
        <v>0.5</v>
      </c>
      <c r="AN10" s="69">
        <f>AM11-((1/60)/24)</f>
        <v>0.54097222222222219</v>
      </c>
      <c r="AO10" s="76">
        <f t="shared" si="1"/>
        <v>0.49999999999999994</v>
      </c>
      <c r="AP10" s="76">
        <v>0.54166666666666663</v>
      </c>
      <c r="AQ10" s="77">
        <v>0.375</v>
      </c>
      <c r="AR10" s="77">
        <f t="shared" ref="AR10:AR15" si="7">MIN((14/24),AO10+(3/24))</f>
        <v>0.58333333333333337</v>
      </c>
    </row>
    <row r="11" spans="1:44" ht="15" customHeight="1" x14ac:dyDescent="0.25">
      <c r="A11" s="154" t="s">
        <v>111</v>
      </c>
      <c r="B11" s="155"/>
      <c r="C11" s="155"/>
      <c r="D11" s="155"/>
      <c r="E11" s="156"/>
      <c r="F11" s="162"/>
      <c r="H11" s="154" t="s">
        <v>111</v>
      </c>
      <c r="I11" s="155"/>
      <c r="J11" s="155"/>
      <c r="K11" s="155"/>
      <c r="L11" s="156"/>
      <c r="M11" s="162"/>
      <c r="O11" s="154" t="s">
        <v>111</v>
      </c>
      <c r="P11" s="155"/>
      <c r="Q11" s="155"/>
      <c r="R11" s="155"/>
      <c r="S11" s="156"/>
      <c r="T11" s="162"/>
      <c r="V11" s="154" t="s">
        <v>111</v>
      </c>
      <c r="W11" s="155"/>
      <c r="X11" s="155"/>
      <c r="Y11" s="155"/>
      <c r="Z11" s="156"/>
      <c r="AA11" s="162"/>
      <c r="AC11" s="154" t="s">
        <v>111</v>
      </c>
      <c r="AD11" s="155"/>
      <c r="AE11" s="155"/>
      <c r="AF11" s="155"/>
      <c r="AG11" s="156"/>
      <c r="AH11" s="162"/>
      <c r="AM11" s="69">
        <v>0.54166666666666663</v>
      </c>
      <c r="AN11" s="69">
        <f t="shared" si="0"/>
        <v>0.70763888888888893</v>
      </c>
      <c r="AO11" s="76">
        <f t="shared" si="1"/>
        <v>0.45833333333333331</v>
      </c>
      <c r="AP11" s="76">
        <v>0.5</v>
      </c>
      <c r="AQ11" s="77">
        <v>0.375</v>
      </c>
      <c r="AR11" s="77">
        <f t="shared" si="7"/>
        <v>0.58333333333333326</v>
      </c>
    </row>
    <row r="12" spans="1:44" x14ac:dyDescent="0.25">
      <c r="A12" s="69">
        <f>IF((A10+10/24)&lt;1,(A10+10/24),(A10+10/24)-1)</f>
        <v>0.125</v>
      </c>
      <c r="B12" s="69">
        <f>IF((B10+10/24)&lt;1,(B10+10/24),(B10+10/24)-1)</f>
        <v>0.125</v>
      </c>
      <c r="C12" s="69">
        <f>IF((C10+10/24)&lt;1,(C10+10/24),(C10+10/24)-1)</f>
        <v>0.125</v>
      </c>
      <c r="D12" s="79">
        <f>IF((D10+10/24)&lt;1,(D10+10/24),(D10+10/24)-1)</f>
        <v>0.16666666666666674</v>
      </c>
      <c r="E12" s="69">
        <f>IF((E10+10/24)&lt;1,(E10+10/24),(E10+10/24)-1)</f>
        <v>0.125</v>
      </c>
      <c r="F12" s="162"/>
      <c r="H12" s="69">
        <f>IF((H10+10/24)&lt;1,(H10+10/24),(H10+10/24)-1)</f>
        <v>0.58333333333333326</v>
      </c>
      <c r="I12" s="69">
        <f>IF((I10+10/24)&lt;1,(I10+10/24),(I10+10/24)-1)</f>
        <v>0.58333333333333326</v>
      </c>
      <c r="J12" s="69">
        <f>IF((J10+10/24)&lt;1,(J10+10/24),(J10+10/24)-1)</f>
        <v>0.58333333333333326</v>
      </c>
      <c r="K12" s="69">
        <f>IF((K10+10/24)&lt;1,(K10+10/24),(K10+10/24)-1)</f>
        <v>0.58333333333333326</v>
      </c>
      <c r="L12" s="69">
        <f>IF((L10+10/24)&lt;1,(L10+10/24),(L10+10/24)-1)</f>
        <v>0.58333333333333326</v>
      </c>
      <c r="M12" s="162"/>
      <c r="O12" s="69">
        <f>IF((O10+10/24)&lt;1,(O10+10/24),(O10+10/24)-1)</f>
        <v>0.58333333333333326</v>
      </c>
      <c r="P12" s="69">
        <f>IF((P10+10/24)&lt;1,(P10+10/24),(P10+10/24)-1)</f>
        <v>0.58333333333333326</v>
      </c>
      <c r="Q12" s="69">
        <f>IF((Q10+10/24)&lt;1,(Q10+10/24),(Q10+10/24)-1)</f>
        <v>0.58333333333333326</v>
      </c>
      <c r="R12" s="79">
        <f>IF((R10+10/24)&lt;1,(R10+10/24),(R10+10/24)-1)</f>
        <v>0.49930555555555556</v>
      </c>
      <c r="S12" s="69">
        <f>IF((S10+10/24)&lt;1,(S10+10/24),(S10+10/24)-1)</f>
        <v>0.58333333333333326</v>
      </c>
      <c r="T12" s="162"/>
      <c r="V12" s="69">
        <f>IF((V10+10/24)&lt;1,(V10+10/24),(V10+10/24)-1)</f>
        <v>0.70833333333333348</v>
      </c>
      <c r="W12" s="69">
        <f>IF((W10+10/24)&lt;1,(W10+10/24),(W10+10/24)-1)</f>
        <v>0.70833333333333348</v>
      </c>
      <c r="X12" s="69">
        <f>IF((X10+10/24)&lt;1,(X10+10/24),(X10+10/24)-1)</f>
        <v>0.70833333333333348</v>
      </c>
      <c r="Y12" s="69">
        <f>IF((Y10+10/24)&lt;1,(Y10+10/24),(Y10+10/24)-1)</f>
        <v>0.70833333333333348</v>
      </c>
      <c r="Z12" s="69">
        <f>IF((Z10+10/24)&lt;1,(Z10+10/24),(Z10+10/24)-1)</f>
        <v>0.70833333333333348</v>
      </c>
      <c r="AA12" s="162"/>
      <c r="AC12" s="69">
        <f>IF((AC10+10/24)&lt;1,(AC10+10/24),(AC10+10/24)-1)</f>
        <v>0.70833333333333348</v>
      </c>
      <c r="AD12" s="69">
        <f>IF((AD10+10/24)&lt;1,(AD10+10/24),(AD10+10/24)-1)</f>
        <v>0.70833333333333348</v>
      </c>
      <c r="AE12" s="69">
        <f>IF((AE10+10/24)&lt;1,(AE10+10/24),(AE10+10/24)-1)</f>
        <v>0.70833333333333348</v>
      </c>
      <c r="AF12" s="79">
        <f>IF((AF10+10/24)&lt;1,(AF10+10/24),(AF10+10/24)-1)</f>
        <v>0.49930555555555556</v>
      </c>
      <c r="AG12" s="69">
        <f>IF((AG10+10/24)&lt;1,(AG10+10/24),(AG10+10/24)-1)</f>
        <v>0.70833333333333348</v>
      </c>
      <c r="AH12" s="162"/>
      <c r="AM12" s="69">
        <v>0.70833333333333337</v>
      </c>
      <c r="AN12" s="69">
        <f t="shared" si="0"/>
        <v>0.83263888888888893</v>
      </c>
      <c r="AO12" s="76">
        <f t="shared" si="1"/>
        <v>0.41666666666666663</v>
      </c>
      <c r="AP12" s="76">
        <v>0.45833333333333331</v>
      </c>
      <c r="AQ12" s="77">
        <v>0.375</v>
      </c>
      <c r="AR12" s="77">
        <f t="shared" si="7"/>
        <v>0.54166666666666663</v>
      </c>
    </row>
    <row r="13" spans="1:44" ht="15" customHeight="1" x14ac:dyDescent="0.25">
      <c r="A13" s="154" t="s">
        <v>91</v>
      </c>
      <c r="B13" s="155"/>
      <c r="C13" s="155"/>
      <c r="D13" s="155"/>
      <c r="E13" s="156"/>
      <c r="F13" s="72" t="s">
        <v>105</v>
      </c>
      <c r="H13" s="154" t="s">
        <v>91</v>
      </c>
      <c r="I13" s="155"/>
      <c r="J13" s="155"/>
      <c r="K13" s="155"/>
      <c r="L13" s="156"/>
      <c r="M13" s="72" t="s">
        <v>105</v>
      </c>
      <c r="O13" s="154" t="s">
        <v>91</v>
      </c>
      <c r="P13" s="155"/>
      <c r="Q13" s="155"/>
      <c r="R13" s="155"/>
      <c r="S13" s="156"/>
      <c r="T13" s="72" t="s">
        <v>105</v>
      </c>
      <c r="V13" s="154" t="s">
        <v>91</v>
      </c>
      <c r="W13" s="155"/>
      <c r="X13" s="155"/>
      <c r="Y13" s="155"/>
      <c r="Z13" s="156"/>
      <c r="AA13" s="72" t="s">
        <v>105</v>
      </c>
      <c r="AC13" s="154" t="s">
        <v>91</v>
      </c>
      <c r="AD13" s="155"/>
      <c r="AE13" s="155"/>
      <c r="AF13" s="155"/>
      <c r="AG13" s="156"/>
      <c r="AH13" s="72" t="s">
        <v>105</v>
      </c>
      <c r="AM13" s="69">
        <v>0.83333333333333337</v>
      </c>
      <c r="AN13" s="69">
        <f t="shared" si="0"/>
        <v>0.91597222222222219</v>
      </c>
      <c r="AO13" s="76">
        <f t="shared" si="1"/>
        <v>0.41666666666666663</v>
      </c>
      <c r="AP13" s="76">
        <v>0.45833333333333331</v>
      </c>
      <c r="AQ13" s="77">
        <v>0.33333333333333331</v>
      </c>
      <c r="AR13" s="77">
        <f t="shared" si="7"/>
        <v>0.54166666666666663</v>
      </c>
    </row>
    <row r="14" spans="1:44" x14ac:dyDescent="0.25">
      <c r="A14" s="88">
        <f>MIN(IF(AND(A6&gt;=$AM3,A6&lt;=$AN3),$AQ3,IF(AND(A6&gt;=$AM4,A6&lt;=$AN4),$AQ4,IF(AND(A6&gt;=$AM5,A6&lt;=$AN5),$AQ5,IF(AND(A6&gt;=$AM6,A6&lt;=$AN6),$AQ6,IF(AND(A6&gt;=$AM7,A6&lt;=$AN7),$AQ7,IF(AND(A6&gt;=$AM8,A6&lt;=$AN8),$AQ8,IF(AND(A6&gt;=$AM9,A6&lt;=$AN9),$AQ9,IF(AND(A6&gt;=$AM10,A6&lt;=$AN10),$AQ10,IF(AND(A6&gt;=$AM11,A6&lt;=$AN11),$AQ11,IF(AND(A6&gt;=$AM12,A6&lt;=$AN12),$AQ12,IF(AND(A6&gt;=$AM13,A6&lt;=$AN13),$AQ13))))))))))),A26)</f>
        <v>0.34375</v>
      </c>
      <c r="B14" s="88">
        <f t="shared" ref="B14:E14" si="8">MIN(IF(AND(B6&gt;=$AM3,B6&lt;=$AN3),$AQ3,IF(AND(B6&gt;=$AM4,B6&lt;=$AN4),$AQ4,IF(AND(B6&gt;=$AM5,B6&lt;=$AN5),$AQ5,IF(AND(B6&gt;=$AM6,B6&lt;=$AN6),$AQ6,IF(AND(B6&gt;=$AM7,B6&lt;=$AN7),$AQ7,IF(AND(B6&gt;=$AM8,B6&lt;=$AN8),$AQ8,IF(AND(B6&gt;=$AM9,B6&lt;=$AN9),$AQ9,IF(AND(B6&gt;=$AM10,B6&lt;=$AN10),$AQ10,IF(AND(B6&gt;=$AM11,B6&lt;=$AN11),$AQ11,IF(AND(B6&gt;=$AM12,B6&lt;=$AN12),$AQ12,IF(AND(B6&gt;=$AM13,B6&lt;=$AN13),$AQ13))))))))))),B26)</f>
        <v>0.34375</v>
      </c>
      <c r="C14" s="88">
        <f t="shared" si="8"/>
        <v>0.34375</v>
      </c>
      <c r="D14" s="88">
        <f t="shared" si="8"/>
        <v>0.34375</v>
      </c>
      <c r="E14" s="88">
        <f t="shared" si="8"/>
        <v>0.34375</v>
      </c>
      <c r="F14" s="69">
        <f>SUM(A14:E14)</f>
        <v>1.71875</v>
      </c>
      <c r="G14" s="84">
        <f>SUM(A14:D14)</f>
        <v>1.375</v>
      </c>
      <c r="H14" s="88">
        <f t="shared" ref="H14:L14" si="9">MIN(IF(AND(H6&gt;=$AM3,H6&lt;=$AN3),$AQ3,IF(AND(H6&gt;=$AM4,H6&lt;=$AN4),$AQ4,IF(AND(H6&gt;=$AM5,H6&lt;=$AN5),$AQ5,IF(AND(H6&gt;=$AM6,H6&lt;=$AN6),$AQ6,IF(AND(H6&gt;=$AM7,H6&lt;=$AN7),$AQ7,IF(AND(H6&gt;=$AM8,H6&lt;=$AN8),$AQ8,IF(AND(H6&gt;=$AM9,H6&lt;=$AN9),$AQ9,IF(AND(H6&gt;=$AM10,H6&lt;=$AN10),$AQ10,IF(AND(H6&gt;=$AM11,H6&lt;=$AN11),$AQ11,IF(AND(H6&gt;=$AM12,H6&lt;=$AN12),$AQ12,IF(AND(H6&gt;=$AM13,H6&lt;=$AN13),$AQ13))))))))))),H26)</f>
        <v>0.23958333333333318</v>
      </c>
      <c r="I14" s="88">
        <f t="shared" si="9"/>
        <v>0.23958333333333318</v>
      </c>
      <c r="J14" s="88">
        <f t="shared" si="9"/>
        <v>0.23958333333333318</v>
      </c>
      <c r="K14" s="88">
        <f t="shared" si="9"/>
        <v>0.23958333333333318</v>
      </c>
      <c r="L14" s="88">
        <f t="shared" si="9"/>
        <v>0.23958333333333318</v>
      </c>
      <c r="M14" s="69">
        <f>SUM(H14:L14)</f>
        <v>1.1979166666666659</v>
      </c>
      <c r="N14" s="84">
        <f>SUM(H14:K14)</f>
        <v>0.9583333333333327</v>
      </c>
      <c r="O14" s="88">
        <f t="shared" ref="O14:S14" si="10">MIN(IF(AND(O6&gt;=$AM3,O6&lt;=$AN3),$AQ3,IF(AND(O6&gt;=$AM4,O6&lt;=$AN4),$AQ4,IF(AND(O6&gt;=$AM5,O6&lt;=$AN5),$AQ5,IF(AND(O6&gt;=$AM6,O6&lt;=$AN6),$AQ6,IF(AND(O6&gt;=$AM7,O6&lt;=$AN7),$AQ7,IF(AND(O6&gt;=$AM8,O6&lt;=$AN8),$AQ8,IF(AND(O6&gt;=$AM9,O6&lt;=$AN9),$AQ9,IF(AND(O6&gt;=$AM10,O6&lt;=$AN10),$AQ10,IF(AND(O6&gt;=$AM11,O6&lt;=$AN11),$AQ11,IF(AND(O6&gt;=$AM12,O6&lt;=$AN12),$AQ12,IF(AND(O6&gt;=$AM13,O6&lt;=$AN13),$AQ13))))))))))),O26)</f>
        <v>0.34374999999999989</v>
      </c>
      <c r="P14" s="88">
        <f t="shared" si="10"/>
        <v>0.34374999999999989</v>
      </c>
      <c r="Q14" s="88">
        <f t="shared" si="10"/>
        <v>0.34374999999999989</v>
      </c>
      <c r="R14" s="79">
        <f t="shared" si="10"/>
        <v>0.2597222222222223</v>
      </c>
      <c r="S14" s="88">
        <f t="shared" si="10"/>
        <v>0.34374999999999989</v>
      </c>
      <c r="T14" s="69">
        <f>SUM(O14:S14)</f>
        <v>1.634722222222222</v>
      </c>
      <c r="U14" s="84">
        <f>SUM(O14:R14)</f>
        <v>1.290972222222222</v>
      </c>
      <c r="V14" s="88">
        <f t="shared" ref="V14:Z14" si="11">MIN(IF(AND(V6&gt;=$AM3,V6&lt;=$AN3),$AQ3,IF(AND(V6&gt;=$AM4,V6&lt;=$AN4),$AQ4,IF(AND(V6&gt;=$AM5,V6&lt;=$AN5),$AQ5,IF(AND(V6&gt;=$AM6,V6&lt;=$AN6),$AQ6,IF(AND(V6&gt;=$AM7,V6&lt;=$AN7),$AQ7,IF(AND(V6&gt;=$AM8,V6&lt;=$AN8),$AQ8,IF(AND(V6&gt;=$AM9,V6&lt;=$AN9),$AQ9,IF(AND(V6&gt;=$AM10,V6&lt;=$AN10),$AQ10,IF(AND(V6&gt;=$AM11,V6&lt;=$AN11),$AQ11,IF(AND(V6&gt;=$AM12,V6&lt;=$AN12),$AQ12,IF(AND(V6&gt;=$AM13,V6&lt;=$AN13),$AQ13))))))))))),V26)</f>
        <v>0.19791666666666663</v>
      </c>
      <c r="W14" s="88">
        <f t="shared" si="11"/>
        <v>0.19791666666666663</v>
      </c>
      <c r="X14" s="88">
        <f t="shared" si="11"/>
        <v>0.19791666666666663</v>
      </c>
      <c r="Y14" s="88">
        <f t="shared" si="11"/>
        <v>0.19791666666666663</v>
      </c>
      <c r="Z14" s="88">
        <f t="shared" si="11"/>
        <v>0.19791666666666663</v>
      </c>
      <c r="AA14" s="69">
        <f>SUM(V14:Z14)</f>
        <v>0.98958333333333315</v>
      </c>
      <c r="AB14" s="84">
        <f>SUM(V14:Y14)</f>
        <v>0.79166666666666652</v>
      </c>
      <c r="AC14" s="88">
        <f t="shared" ref="AC14:AG14" si="12">MIN(IF(AND(AC6&gt;=$AM3,AC6&lt;=$AN3),$AQ3,IF(AND(AC6&gt;=$AM4,AC6&lt;=$AN4),$AQ4,IF(AND(AC6&gt;=$AM5,AC6&lt;=$AN5),$AQ5,IF(AND(AC6&gt;=$AM6,AC6&lt;=$AN6),$AQ6,IF(AND(AC6&gt;=$AM7,AC6&lt;=$AN7),$AQ7,IF(AND(AC6&gt;=$AM8,AC6&lt;=$AN8),$AQ8,IF(AND(AC6&gt;=$AM9,AC6&lt;=$AN9),$AQ9,IF(AND(AC6&gt;=$AM10,AC6&lt;=$AN10),$AQ10,IF(AND(AC6&gt;=$AM11,AC6&lt;=$AN11),$AQ11,IF(AND(AC6&gt;=$AM12,AC6&lt;=$AN12),$AQ12,IF(AND(AC6&gt;=$AM13,AC6&lt;=$AN13),$AQ13))))))))))),AC26)</f>
        <v>0.30208333333333337</v>
      </c>
      <c r="AD14" s="89">
        <f t="shared" si="12"/>
        <v>0.30208333333333337</v>
      </c>
      <c r="AE14" s="89">
        <f t="shared" si="12"/>
        <v>0.30208333333333337</v>
      </c>
      <c r="AF14" s="79">
        <f>MAX(MIN(IF(AND(AF6&gt;=$AM3,AF6&lt;=$AN3),$AQ3,IF(AND(AF6&gt;=$AM4,AF6&lt;=$AN4),$AQ4,IF(AND(AF6&gt;=$AM5,AF6&lt;=$AN5),$AQ5,IF(AND(AF6&gt;=$AM6,AF6&lt;=$AN6),$AQ6,IF(AND(AF6&gt;=$AM7,AF6&lt;=$AN7),$AQ7,IF(AND(AF6&gt;=$AM8,AF6&lt;=$AN8),$AQ8,IF(AND(AF6&gt;=$AM9,AF6&lt;=$AN9),$AQ9,IF(AND(AF6&gt;=$AM10,AF6&lt;=$AN10),$AQ10,IF(AND(AF6&gt;=$AM11,AF6&lt;=$AN11),$AQ11,IF(AND(AF6&gt;=$AM12,AF6&lt;=$AN12),$AQ12,IF(AND(AF6&gt;=$AM13,AF6&lt;=$AN13),$AQ13))))))))))),AF26),0)</f>
        <v>9.3055555555555558E-2</v>
      </c>
      <c r="AG14" s="89">
        <f t="shared" si="12"/>
        <v>0.30208333333333337</v>
      </c>
      <c r="AH14" s="69">
        <f>SUM(AC14:AG14)</f>
        <v>1.3013888888888889</v>
      </c>
      <c r="AI14" s="84">
        <f>SUM(AC14:AF14)</f>
        <v>0.99930555555555567</v>
      </c>
      <c r="AM14" s="69">
        <v>0.91666666666666663</v>
      </c>
      <c r="AN14" s="69">
        <f t="shared" si="0"/>
        <v>0.95763888888888893</v>
      </c>
      <c r="AO14" s="76">
        <f t="shared" si="1"/>
        <v>0.375</v>
      </c>
      <c r="AP14" s="76">
        <v>0.41666666666666669</v>
      </c>
      <c r="AQ14" s="77">
        <v>0.33333333333333331</v>
      </c>
      <c r="AR14" s="77">
        <f t="shared" si="7"/>
        <v>0.5</v>
      </c>
    </row>
    <row r="15" spans="1:44" ht="15" customHeight="1" x14ac:dyDescent="0.25">
      <c r="A15" s="154" t="s">
        <v>116</v>
      </c>
      <c r="B15" s="155"/>
      <c r="C15" s="155"/>
      <c r="D15" s="155"/>
      <c r="E15" s="156"/>
      <c r="F15" s="72" t="s">
        <v>104</v>
      </c>
      <c r="H15" s="154" t="s">
        <v>116</v>
      </c>
      <c r="I15" s="155"/>
      <c r="J15" s="155"/>
      <c r="K15" s="155"/>
      <c r="L15" s="156"/>
      <c r="M15" s="72" t="s">
        <v>104</v>
      </c>
      <c r="O15" s="154" t="s">
        <v>116</v>
      </c>
      <c r="P15" s="155"/>
      <c r="Q15" s="155"/>
      <c r="R15" s="155"/>
      <c r="S15" s="156"/>
      <c r="T15" s="72" t="s">
        <v>104</v>
      </c>
      <c r="V15" s="154" t="s">
        <v>116</v>
      </c>
      <c r="W15" s="155"/>
      <c r="X15" s="155"/>
      <c r="Y15" s="155"/>
      <c r="Z15" s="156"/>
      <c r="AA15" s="72" t="s">
        <v>104</v>
      </c>
      <c r="AC15" s="154" t="s">
        <v>116</v>
      </c>
      <c r="AD15" s="155"/>
      <c r="AE15" s="155"/>
      <c r="AF15" s="155"/>
      <c r="AG15" s="156"/>
      <c r="AH15" s="72" t="s">
        <v>104</v>
      </c>
      <c r="AM15" s="69">
        <v>0.95833333333333337</v>
      </c>
      <c r="AN15" s="69">
        <v>0.99930555555555556</v>
      </c>
      <c r="AO15" s="76">
        <f t="shared" si="1"/>
        <v>0.375</v>
      </c>
      <c r="AP15" s="76">
        <v>0.41666666666666669</v>
      </c>
      <c r="AQ15" s="77">
        <v>0.33333333333333331</v>
      </c>
      <c r="AR15" s="77">
        <f t="shared" si="7"/>
        <v>0.5</v>
      </c>
    </row>
    <row r="16" spans="1:44" x14ac:dyDescent="0.25">
      <c r="A16" s="89">
        <f>IF((A10-A6)&lt;0,1+A10-A6,A10-A6)-0/24-$AJ$8</f>
        <v>0.45833333333333331</v>
      </c>
      <c r="B16" s="90">
        <f t="shared" ref="B16:E16" si="13">IF((B10-B6)&lt;0,1+B10-B6,B10-B6)-0/24-$AJ$8</f>
        <v>0.45833333333333331</v>
      </c>
      <c r="C16" s="90">
        <f t="shared" si="13"/>
        <v>0.45833333333333331</v>
      </c>
      <c r="D16" s="90">
        <f t="shared" si="13"/>
        <v>0.45833333333333331</v>
      </c>
      <c r="E16" s="90">
        <f t="shared" si="13"/>
        <v>0.45833333333333331</v>
      </c>
      <c r="F16" s="69">
        <f>SUM(A16:E16)+5*$AJ$8</f>
        <v>2.5</v>
      </c>
      <c r="H16" s="90">
        <f t="shared" ref="H16:K16" si="14">IF((H10-H6)&lt;0,1+H10-H6,H10-H6)-3.5/24</f>
        <v>0.35416666666666652</v>
      </c>
      <c r="I16" s="89">
        <f t="shared" si="14"/>
        <v>0.35416666666666652</v>
      </c>
      <c r="J16" s="89">
        <f t="shared" si="14"/>
        <v>0.35416666666666652</v>
      </c>
      <c r="K16" s="89">
        <f t="shared" si="14"/>
        <v>0.35416666666666652</v>
      </c>
      <c r="L16" s="89">
        <f>IF((L10-L6)&lt;0,1+L10-L6,L10-L6)-3.5/24</f>
        <v>0.35416666666666652</v>
      </c>
      <c r="M16" s="90">
        <f>SUM(H16:L16)+5*$AJ$8</f>
        <v>1.9791666666666659</v>
      </c>
      <c r="O16" s="89">
        <f>IF((O10-O6)&lt;0,1+O10-O6,O10-O6)-0/24-$AJ$8</f>
        <v>0.4583333333333332</v>
      </c>
      <c r="P16" s="90">
        <f t="shared" ref="P16:S16" si="15">IF((P10-P6)&lt;0,1+P10-P6,P10-P6)-0/24-$AJ$8</f>
        <v>0.4583333333333332</v>
      </c>
      <c r="Q16" s="90">
        <f t="shared" si="15"/>
        <v>0.4583333333333332</v>
      </c>
      <c r="R16" s="90">
        <f t="shared" si="15"/>
        <v>0.37430555555555561</v>
      </c>
      <c r="S16" s="90">
        <f t="shared" si="15"/>
        <v>0.4583333333333332</v>
      </c>
      <c r="T16" s="90">
        <f>SUM(O16:S16)+5*$AJ$8</f>
        <v>2.415972222222222</v>
      </c>
      <c r="V16" s="89">
        <f t="shared" ref="V16:Z16" si="16">IF((V10-V6)&lt;0,1+V10-V6,V10-V6)-3.5/24</f>
        <v>0.3125</v>
      </c>
      <c r="W16" s="89">
        <f t="shared" si="16"/>
        <v>0.3125</v>
      </c>
      <c r="X16" s="89">
        <f t="shared" si="16"/>
        <v>0.3125</v>
      </c>
      <c r="Y16" s="89">
        <f t="shared" si="16"/>
        <v>0.3125</v>
      </c>
      <c r="Z16" s="89">
        <f t="shared" si="16"/>
        <v>0.3125</v>
      </c>
      <c r="AA16" s="90">
        <f>SUM(V16:Z16)+5*$AJ$8</f>
        <v>1.7708333333333333</v>
      </c>
      <c r="AC16" s="90">
        <f>IF((AC10-AC6)&lt;0,1+AC10-AC6,AC10-AC6)-0/24-$AJ$8</f>
        <v>0.41666666666666669</v>
      </c>
      <c r="AD16" s="90">
        <f>IF((AD10-AD6)&lt;0,1+AD10-AD6,AD10-AD6)-0/24-$AJ$8</f>
        <v>0.41666666666666669</v>
      </c>
      <c r="AE16" s="90">
        <f>IF((AE10-AE6)&lt;0,1+AE10-AE6,AE10-AE6)-0/24-$AJ$8</f>
        <v>0.41666666666666669</v>
      </c>
      <c r="AF16" s="79">
        <f>IF((AF10-AF6)&lt;0,1+AF10-AF6,AF10-AF6)-0/24-$AJ$8</f>
        <v>0.2076388888888889</v>
      </c>
      <c r="AG16" s="90">
        <f>IF((AG10-AG6)&lt;0,1+AG10-AG6,AG10-AG6)-0/24-$AJ$8</f>
        <v>0.41666666666666669</v>
      </c>
      <c r="AH16" s="90">
        <f>SUM(AC16:AG16)+5*$AJ$8</f>
        <v>2.0826388888888889</v>
      </c>
    </row>
    <row r="17" spans="1:44" ht="15" customHeight="1" x14ac:dyDescent="0.25">
      <c r="A17" s="154" t="s">
        <v>94</v>
      </c>
      <c r="B17" s="155"/>
      <c r="C17" s="155"/>
      <c r="D17" s="155"/>
      <c r="E17" s="156"/>
      <c r="F17" s="72" t="s">
        <v>106</v>
      </c>
      <c r="H17" s="154" t="s">
        <v>94</v>
      </c>
      <c r="I17" s="155"/>
      <c r="J17" s="155"/>
      <c r="K17" s="155"/>
      <c r="L17" s="156"/>
      <c r="M17" s="72" t="s">
        <v>106</v>
      </c>
      <c r="O17" s="154" t="s">
        <v>94</v>
      </c>
      <c r="P17" s="155"/>
      <c r="Q17" s="155"/>
      <c r="R17" s="155"/>
      <c r="S17" s="156"/>
      <c r="T17" s="72" t="s">
        <v>106</v>
      </c>
      <c r="V17" s="154" t="s">
        <v>94</v>
      </c>
      <c r="W17" s="155"/>
      <c r="X17" s="155"/>
      <c r="Y17" s="155"/>
      <c r="Z17" s="156"/>
      <c r="AA17" s="72" t="s">
        <v>106</v>
      </c>
      <c r="AC17" s="154" t="s">
        <v>94</v>
      </c>
      <c r="AD17" s="155"/>
      <c r="AE17" s="155"/>
      <c r="AF17" s="155"/>
      <c r="AG17" s="156"/>
      <c r="AH17" s="72" t="s">
        <v>106</v>
      </c>
    </row>
    <row r="18" spans="1:44" x14ac:dyDescent="0.25">
      <c r="A18" s="80">
        <f t="shared" ref="A18:E18" si="17">100*(A14/(IF((A10-A8)&lt;0,1+A10-A8,A10-A8)))</f>
        <v>74.999999999999986</v>
      </c>
      <c r="B18" s="80">
        <f t="shared" si="17"/>
        <v>74.999999999999986</v>
      </c>
      <c r="C18" s="80">
        <f t="shared" si="17"/>
        <v>74.999999999999986</v>
      </c>
      <c r="D18" s="80">
        <f t="shared" si="17"/>
        <v>75</v>
      </c>
      <c r="E18" s="80">
        <f t="shared" si="17"/>
        <v>74.999999999999986</v>
      </c>
      <c r="F18" s="80">
        <f>AVERAGE(A18:E18)</f>
        <v>74.999999999999986</v>
      </c>
      <c r="H18" s="80">
        <f t="shared" ref="H18:L18" si="18">100*(H14/(IF((H10-H8)&lt;0,1+H10-H8,H10-H8)))</f>
        <v>52.272727272727252</v>
      </c>
      <c r="I18" s="80">
        <f t="shared" si="18"/>
        <v>52.272727272727252</v>
      </c>
      <c r="J18" s="80">
        <f t="shared" si="18"/>
        <v>52.272727272727252</v>
      </c>
      <c r="K18" s="80">
        <f t="shared" si="18"/>
        <v>52.272727272727252</v>
      </c>
      <c r="L18" s="80">
        <f t="shared" si="18"/>
        <v>52.272727272727252</v>
      </c>
      <c r="M18" s="80">
        <f>AVERAGE(H18:L18)</f>
        <v>52.272727272727252</v>
      </c>
      <c r="O18" s="80">
        <f t="shared" ref="O18:S18" si="19">100*(O14/(IF((O10-O8)&lt;0,1+O10-O8,O10-O8)))</f>
        <v>74.999999999999986</v>
      </c>
      <c r="P18" s="80">
        <f t="shared" si="19"/>
        <v>74.999999999999986</v>
      </c>
      <c r="Q18" s="80">
        <f t="shared" si="19"/>
        <v>74.999999999999986</v>
      </c>
      <c r="R18" s="81">
        <f t="shared" si="19"/>
        <v>69.387755102040813</v>
      </c>
      <c r="S18" s="80">
        <f t="shared" si="19"/>
        <v>74.999999999999986</v>
      </c>
      <c r="T18" s="80">
        <f>AVERAGE(O18:S18)</f>
        <v>73.877551020408148</v>
      </c>
      <c r="V18" s="80">
        <f t="shared" ref="V18:Z18" si="20">100*(V14/(IF((V10-V8)&lt;0,1+V10-V8,V10-V8)))</f>
        <v>47.499999999999979</v>
      </c>
      <c r="W18" s="80">
        <f t="shared" si="20"/>
        <v>47.499999999999979</v>
      </c>
      <c r="X18" s="80">
        <f t="shared" si="20"/>
        <v>47.499999999999979</v>
      </c>
      <c r="Y18" s="80">
        <f t="shared" si="20"/>
        <v>47.499999999999979</v>
      </c>
      <c r="Z18" s="80">
        <f t="shared" si="20"/>
        <v>47.499999999999979</v>
      </c>
      <c r="AA18" s="80">
        <f>AVERAGE(V18:Z18)</f>
        <v>47.499999999999979</v>
      </c>
      <c r="AC18" s="80">
        <f t="shared" ref="AC18:AG18" si="21">100*(AC14/(IF((AC10-AC8)&lt;0,1+AC10-AC8,AC10-AC8)))</f>
        <v>72.5</v>
      </c>
      <c r="AD18" s="80">
        <f t="shared" si="21"/>
        <v>72.5</v>
      </c>
      <c r="AE18" s="80">
        <f t="shared" si="21"/>
        <v>72.5</v>
      </c>
      <c r="AF18" s="81">
        <f t="shared" si="21"/>
        <v>44.816053511705675</v>
      </c>
      <c r="AG18" s="80">
        <f t="shared" si="21"/>
        <v>72.5</v>
      </c>
      <c r="AH18" s="80">
        <f>AVERAGE(AC18:AG18)</f>
        <v>66.963210702341129</v>
      </c>
    </row>
    <row r="19" spans="1:44" ht="15" customHeight="1" x14ac:dyDescent="0.25">
      <c r="A19" s="154" t="s">
        <v>114</v>
      </c>
      <c r="B19" s="155"/>
      <c r="C19" s="155"/>
      <c r="D19" s="155"/>
      <c r="E19" s="156"/>
      <c r="F19" s="72" t="s">
        <v>106</v>
      </c>
      <c r="H19" s="154" t="s">
        <v>114</v>
      </c>
      <c r="I19" s="155"/>
      <c r="J19" s="155"/>
      <c r="K19" s="155"/>
      <c r="L19" s="156"/>
      <c r="M19" s="72" t="s">
        <v>106</v>
      </c>
      <c r="O19" s="154" t="s">
        <v>114</v>
      </c>
      <c r="P19" s="155"/>
      <c r="Q19" s="155"/>
      <c r="R19" s="155"/>
      <c r="S19" s="156"/>
      <c r="T19" s="72" t="s">
        <v>106</v>
      </c>
      <c r="V19" s="154" t="s">
        <v>114</v>
      </c>
      <c r="W19" s="155"/>
      <c r="X19" s="155"/>
      <c r="Y19" s="155"/>
      <c r="Z19" s="156"/>
      <c r="AA19" s="72" t="s">
        <v>106</v>
      </c>
      <c r="AC19" s="154" t="s">
        <v>114</v>
      </c>
      <c r="AD19" s="155"/>
      <c r="AE19" s="155"/>
      <c r="AF19" s="155"/>
      <c r="AG19" s="156"/>
      <c r="AH19" s="72" t="s">
        <v>106</v>
      </c>
    </row>
    <row r="20" spans="1:44" x14ac:dyDescent="0.25">
      <c r="A20" s="80">
        <f>100*(A14/((IF((A10-A8)&lt;0,1+A10-A8,A10-A8))+$AJ$8))</f>
        <v>68.75</v>
      </c>
      <c r="B20" s="80">
        <f t="shared" ref="B20:E20" si="22">100*(B14/((IF((B10-B8)&lt;0,1+B10-B8,B10-B8))+$AJ$8))</f>
        <v>68.75</v>
      </c>
      <c r="C20" s="80">
        <f t="shared" si="22"/>
        <v>68.75</v>
      </c>
      <c r="D20" s="80">
        <f t="shared" si="22"/>
        <v>68.75</v>
      </c>
      <c r="E20" s="80">
        <f t="shared" si="22"/>
        <v>68.75</v>
      </c>
      <c r="F20" s="80">
        <f>AVERAGE(A20:E20)</f>
        <v>68.75</v>
      </c>
      <c r="H20" s="80">
        <f t="shared" ref="H20:L20" si="23">100*(H14/((IF((H10-H8)&lt;0,1+H10-H8,H10-H8))+$AJ$8))</f>
        <v>47.916666666666643</v>
      </c>
      <c r="I20" s="80">
        <f t="shared" si="23"/>
        <v>47.916666666666643</v>
      </c>
      <c r="J20" s="80">
        <f t="shared" si="23"/>
        <v>47.916666666666643</v>
      </c>
      <c r="K20" s="80">
        <f t="shared" si="23"/>
        <v>47.916666666666643</v>
      </c>
      <c r="L20" s="80">
        <f t="shared" si="23"/>
        <v>47.916666666666643</v>
      </c>
      <c r="M20" s="80">
        <f>AVERAGE(H20:L20)</f>
        <v>47.916666666666643</v>
      </c>
      <c r="O20" s="80">
        <f t="shared" ref="O20:S20" si="24">100*(O14/((IF((O10-O8)&lt;0,1+O10-O8,O10-O8))+$AJ$8))</f>
        <v>68.749999999999986</v>
      </c>
      <c r="P20" s="80">
        <f t="shared" si="24"/>
        <v>68.749999999999986</v>
      </c>
      <c r="Q20" s="80">
        <f t="shared" si="24"/>
        <v>68.749999999999986</v>
      </c>
      <c r="R20" s="81">
        <f t="shared" si="24"/>
        <v>62.437395659432383</v>
      </c>
      <c r="S20" s="80">
        <f t="shared" si="24"/>
        <v>68.749999999999986</v>
      </c>
      <c r="T20" s="80">
        <f>AVERAGE(O20:S20)</f>
        <v>67.487479131886474</v>
      </c>
      <c r="V20" s="80">
        <f t="shared" ref="V20:Z20" si="25">100*(V14/((IF((V10-V8)&lt;0,1+V10-V8,V10-V8))+$AJ$8))</f>
        <v>43.181818181818166</v>
      </c>
      <c r="W20" s="80">
        <f t="shared" si="25"/>
        <v>43.181818181818166</v>
      </c>
      <c r="X20" s="80">
        <f t="shared" si="25"/>
        <v>43.181818181818166</v>
      </c>
      <c r="Y20" s="80">
        <f t="shared" si="25"/>
        <v>43.181818181818166</v>
      </c>
      <c r="Z20" s="80">
        <f t="shared" si="25"/>
        <v>43.181818181818166</v>
      </c>
      <c r="AA20" s="80">
        <f>AVERAGE(V20:Z20)</f>
        <v>43.181818181818166</v>
      </c>
      <c r="AC20" s="80">
        <f t="shared" ref="AC20:AG20" si="26">100*(AC14/((IF((AC10-AC8)&lt;0,1+AC10-AC8,AC10-AC8))+$AJ$8))</f>
        <v>65.909090909090907</v>
      </c>
      <c r="AD20" s="80">
        <f t="shared" si="26"/>
        <v>65.909090909090907</v>
      </c>
      <c r="AE20" s="80">
        <f t="shared" si="26"/>
        <v>65.909090909090907</v>
      </c>
      <c r="AF20" s="81">
        <f>100*(AF14/((IF((AF10-AF8)&lt;0,1+AF10-AF8,AF10-AF8))+$AJ$8))</f>
        <v>37.325905292479106</v>
      </c>
      <c r="AG20" s="80">
        <f t="shared" si="26"/>
        <v>65.909090909090907</v>
      </c>
      <c r="AH20" s="80">
        <f>AVERAGE(AC20:AG20)</f>
        <v>60.192453785768542</v>
      </c>
    </row>
    <row r="21" spans="1:44" s="83" customFormat="1" hidden="1" x14ac:dyDescent="0.25">
      <c r="A21" s="82"/>
      <c r="B21" s="82"/>
      <c r="C21" s="82"/>
      <c r="D21" s="82"/>
      <c r="H21" s="82"/>
      <c r="I21" s="82"/>
      <c r="J21" s="82"/>
      <c r="K21" s="82"/>
      <c r="O21" s="82"/>
      <c r="P21" s="82"/>
      <c r="Q21" s="82"/>
      <c r="R21" s="82"/>
      <c r="V21" s="82"/>
      <c r="W21" s="82"/>
      <c r="X21" s="82"/>
      <c r="Y21" s="82"/>
      <c r="AC21" s="82"/>
      <c r="AD21" s="82"/>
      <c r="AE21" s="82"/>
      <c r="AF21" s="82"/>
      <c r="AG21" s="83">
        <f>100*(SUM(AC14:AG14)/SUM(AC16:AG16))</f>
        <v>69.433123379029269</v>
      </c>
    </row>
    <row r="22" spans="1:44" hidden="1" x14ac:dyDescent="0.25">
      <c r="A22" s="70">
        <f>IF(A8&lt;=A10,IF(OR(AND(A8&gt;=$AJ5, A8&lt;=$AK5),AND(A10&gt;=$AJ5, A10&lt;=$AK5),AND(A8&lt;$AJ5, A10&gt;$AK5)),1,0),IF(A10&gt;=$AJ$5,1,0))</f>
        <v>0</v>
      </c>
      <c r="B22" s="70">
        <f>IF(B8&lt;=B10,IF(OR(AND(B8&gt;=$AJ5, B8&lt;=$AK5),AND(B10&gt;=$AJ5, B10&lt;=$AK5),AND(B8&lt;$AJ5, B10&gt;$AK5)),1,0),IF(B10&gt;=$AJ$5,1,0))</f>
        <v>0</v>
      </c>
      <c r="C22" s="70">
        <f>IF(C8&lt;=C10,IF(OR(AND(C8&gt;=$AJ5, C8&lt;=$AK5),AND(C10&gt;=$AJ5, C10&lt;=$AK5),AND(C8&lt;$AJ5, C10&gt;$AK5)),1,0),IF(C10&gt;=$AJ$5,1,0))</f>
        <v>0</v>
      </c>
      <c r="D22" s="70">
        <f>IF(D8&lt;=D10,IF(OR(AND(D8&gt;=$AJ5, D8&lt;=$AK5),AND(D10&gt;=$AJ5, D10&lt;=$AK5),AND(D8&lt;$AJ5, D10&gt;$AK5)),1,0),IF(D10&gt;=$AJ$5,1,0))</f>
        <v>0</v>
      </c>
      <c r="E22" s="70">
        <f>IF(E8&lt;=E10,IF(OR(AND(E8&gt;=$AJ5, E8&lt;=$AK5),AND(E10&gt;=$AJ5, E10&lt;=$AK5),AND(E8&lt;$AJ5, E10&gt;$AK5)),1,0),IF(E10&gt;=$AJ$5,1,0))</f>
        <v>0</v>
      </c>
      <c r="H22" s="70">
        <f>IF(H8&lt;=H10,IF(OR(AND(H8&gt;=$AJ5, H8&lt;=$AK5),AND(H10&gt;=$AJ5, H10&lt;=$AK5),AND(H8&lt;$AJ5, H10&gt;$AK5)),1,0),IF(H10&gt;=$AJ$5,1,0))</f>
        <v>1</v>
      </c>
      <c r="I22" s="70">
        <f>IF(I8&lt;=I10,IF(OR(AND(I8&gt;=$AJ5, I8&lt;=$AK5),AND(I10&gt;=$AJ5, I10&lt;=$AK5),AND(I8&lt;$AJ5, I10&gt;$AK5)),1,0),IF(I10&gt;=$AJ$5,1,0))</f>
        <v>1</v>
      </c>
      <c r="J22" s="70">
        <f>IF(J8&lt;=J10,IF(OR(AND(J8&gt;=$AJ5, J8&lt;=$AK5),AND(J10&gt;=$AJ5, J10&lt;=$AK5),AND(J8&lt;$AJ5, J10&gt;$AK5)),1,0),IF(J10&gt;=$AJ$5,1,0))</f>
        <v>1</v>
      </c>
      <c r="K22" s="70">
        <f>IF(K8&lt;=K10,IF(OR(AND(K8&gt;=$AJ5, K8&lt;=$AK5),AND(K10&gt;=$AJ5, K10&lt;=$AK5),AND(K8&lt;$AJ5, K10&gt;$AK5)),1,0),IF(K10&gt;=$AJ$5,1,0))</f>
        <v>1</v>
      </c>
      <c r="L22" s="70">
        <f>IF(L8&lt;=L10,IF(OR(AND(L8&gt;=$AJ5, L8&lt;=$AK5),AND(L10&gt;=$AJ5, L10&lt;=$AK5),AND(L8&lt;$AJ5, L10&gt;$AK5)),1,0),IF(L10&gt;=$AJ$5,1,0))</f>
        <v>1</v>
      </c>
      <c r="O22" s="70">
        <f>IF(O8&lt;=O10,IF(OR(AND(O8&gt;=$AJ5, O8&lt;=$AK5),AND(O10&gt;=$AJ5, O10&lt;=$AK5),AND(O8&lt;$AJ5, O10&gt;$AK5)),1,0),IF(O10&gt;=$AJ$5,1,0))</f>
        <v>1</v>
      </c>
      <c r="P22" s="70">
        <f>IF(P8&lt;=P10,IF(OR(AND(P8&gt;=$AJ5, P8&lt;=$AK5),AND(P10&gt;=$AJ5, P10&lt;=$AK5),AND(P8&lt;$AJ5, P10&gt;$AK5)),1,0),IF(P10&gt;=$AJ$5,1,0))</f>
        <v>1</v>
      </c>
      <c r="Q22" s="70">
        <f>IF(Q8&lt;=Q10,IF(OR(AND(Q8&gt;=$AJ5, Q8&lt;=$AK5),AND(Q10&gt;=$AJ5, Q10&lt;=$AK5),AND(Q8&lt;$AJ5, Q10&gt;$AK5)),1,0),IF(Q10&gt;=$AJ$5,1,0))</f>
        <v>1</v>
      </c>
      <c r="R22" s="70">
        <f>IF(R8&lt;=R10,IF(OR(AND(R8&gt;=$AJ5, R8&lt;=$AK5),AND(R10&gt;=$AJ5, R10&lt;=$AK5),AND(R8&lt;$AJ5, R10&gt;$AK5)),1,0),IF(R10&gt;=$AJ$5,1,0))</f>
        <v>0</v>
      </c>
      <c r="S22" s="70">
        <f>IF(S8&lt;=S10,IF(OR(AND(S8&gt;=$AJ5, S8&lt;=$AK5),AND(S10&gt;=$AJ5, S10&lt;=$AK5),AND(S8&lt;$AJ5, S10&gt;$AK5)),1,0),IF(S10&gt;=$AJ$5,1,0))</f>
        <v>1</v>
      </c>
      <c r="V22" s="70">
        <f>IF(V8&lt;=V10,IF(OR(AND(V8&gt;=$AJ5, V8&lt;=$AK5),AND(V10&gt;=$AJ5, V10&lt;=$AK5),AND(V8&lt;$AJ5, V10&gt;$AK5)),1,0),IF(V10&gt;=$AJ$5,1,0))</f>
        <v>1</v>
      </c>
      <c r="W22" s="70">
        <f>IF(W8&lt;=W10,IF(OR(AND(W8&gt;=$AJ5, W8&lt;=$AK5),AND(W10&gt;=$AJ5, W10&lt;=$AK5),AND(W8&lt;$AJ5, W10&gt;$AK5)),1,0),IF(W10&gt;=$AJ$5,1,0))</f>
        <v>1</v>
      </c>
      <c r="X22" s="70">
        <f>IF(X8&lt;=X10,IF(OR(AND(X8&gt;=$AJ5, X8&lt;=$AK5),AND(X10&gt;=$AJ5, X10&lt;=$AK5),AND(X8&lt;$AJ5, X10&gt;$AK5)),1,0),IF(X10&gt;=$AJ$5,1,0))</f>
        <v>1</v>
      </c>
      <c r="Y22" s="70">
        <f>IF(Y8&lt;=Y10,IF(OR(AND(Y8&gt;=$AJ5, Y8&lt;=$AK5),AND(Y10&gt;=$AJ5, Y10&lt;=$AK5),AND(Y8&lt;$AJ5, Y10&gt;$AK5)),1,0),IF(Y10&gt;=$AJ$5,1,0))</f>
        <v>1</v>
      </c>
      <c r="Z22" s="70">
        <f>IF(Z8&lt;=Z10,IF(OR(AND(Z8&gt;=$AJ5, Z8&lt;=$AK5),AND(Z10&gt;=$AJ5, Z10&lt;=$AK5),AND(Z8&lt;$AJ5, Z10&gt;$AK5)),1,0),IF(Z10&gt;=$AJ$5,1,0))</f>
        <v>1</v>
      </c>
      <c r="AC22" s="70">
        <f>IF(AC8&lt;=AC10,IF(OR(AND(AC8&gt;=$AJ5, AC8&lt;=$AK5),AND(AC10&gt;=$AJ5, AC10&lt;=$AK5),AND(AC8&lt;$AJ5, AC10&gt;$AK5)),1,0),IF(AC10&gt;=$AJ$5,1,0))</f>
        <v>1</v>
      </c>
      <c r="AD22" s="70">
        <f>IF(AD8&lt;=AD10,IF(OR(AND(AD8&gt;=$AJ5, AD8&lt;=$AK5),AND(AD10&gt;=$AJ5, AD10&lt;=$AK5),AND(AD8&lt;$AJ5, AD10&gt;$AK5)),1,0),IF(AD10&gt;=$AJ$5,1,0))</f>
        <v>1</v>
      </c>
      <c r="AE22" s="70">
        <f>IF(AE8&lt;=AE10,IF(OR(AND(AE8&gt;=$AJ5, AE8&lt;=$AK5),AND(AE10&gt;=$AJ5, AE10&lt;=$AK5),AND(AE8&lt;$AJ5, AE10&gt;$AK5)),1,0),IF(AE10&gt;=$AJ$5,1,0))</f>
        <v>1</v>
      </c>
      <c r="AF22" s="70">
        <f>IF(AF8&lt;=AF10,IF(OR(AND(AF8&gt;=$AJ5, AF8&lt;=$AK5),AND(AF10&gt;=$AJ5, AF10&lt;=$AK5),AND(AF8&lt;$AJ5, AF10&gt;$AK5)),1,0),IF(AF10&gt;=$AJ$5,1,0))</f>
        <v>0</v>
      </c>
      <c r="AG22" s="70">
        <f>IF(AG8&lt;=AG10,IF(OR(AND(AG8&gt;=$AJ5, AG8&lt;=$AK5),AND(AG10&gt;=$AJ5, AG10&lt;=$AK5),AND(AG8&lt;$AJ5, AG10&gt;$AK5)),1,0),IF(AG10&gt;=$AJ$5,1,0))</f>
        <v>1</v>
      </c>
    </row>
    <row r="23" spans="1:44" hidden="1" x14ac:dyDescent="0.25">
      <c r="D23" s="70">
        <f>SUM(A22:D22)</f>
        <v>0</v>
      </c>
      <c r="E23" s="70">
        <f>SUM(A22:E22)</f>
        <v>0</v>
      </c>
      <c r="K23" s="70">
        <f>SUM(H22:K22)</f>
        <v>4</v>
      </c>
      <c r="L23" s="70">
        <f>SUM(H22:L22)</f>
        <v>5</v>
      </c>
      <c r="R23" s="70">
        <f>SUM(O22:R22)</f>
        <v>3</v>
      </c>
      <c r="S23" s="70">
        <f>SUM(O22:S22)</f>
        <v>4</v>
      </c>
      <c r="Y23" s="70">
        <f>SUM(V22:Y22)</f>
        <v>4</v>
      </c>
      <c r="Z23" s="70">
        <f>SUM(V22:Z22)</f>
        <v>5</v>
      </c>
      <c r="AF23" s="70">
        <f>SUM(AC22:AF22)</f>
        <v>3</v>
      </c>
      <c r="AG23" s="70">
        <f>SUM(AC22:AG22)</f>
        <v>4</v>
      </c>
    </row>
    <row r="24" spans="1:44" x14ac:dyDescent="0.25">
      <c r="A24" s="153" t="str">
        <f>IF(D23&gt;3,"4 th Consecutive Night","")</f>
        <v/>
      </c>
      <c r="B24" s="153"/>
      <c r="C24" s="153"/>
      <c r="D24" s="153" t="str">
        <f>IF(E23&gt;4,"5 th Consecutive Night","")</f>
        <v/>
      </c>
      <c r="E24" s="153"/>
      <c r="F24" s="153"/>
      <c r="H24" s="153" t="str">
        <f>IF(K23&gt;3,"4 th Consecutive Night","")</f>
        <v>4 th Consecutive Night</v>
      </c>
      <c r="I24" s="153"/>
      <c r="J24" s="153"/>
      <c r="K24" s="153" t="str">
        <f>IF(L23&gt;4,"5 th Consecutive Night","")</f>
        <v>5 th Consecutive Night</v>
      </c>
      <c r="L24" s="153"/>
      <c r="M24" s="153"/>
      <c r="O24" s="153" t="str">
        <f>IF(R23&gt;3,"4 th Consecutive Night","")</f>
        <v/>
      </c>
      <c r="P24" s="153"/>
      <c r="Q24" s="153"/>
      <c r="R24" s="153" t="str">
        <f>IF(S23&gt;4,"5 th Consecutive Night","")</f>
        <v/>
      </c>
      <c r="S24" s="153"/>
      <c r="T24" s="153"/>
      <c r="V24" s="153" t="str">
        <f>IF(Y23&gt;3,"4 th Consecutive Night","")</f>
        <v>4 th Consecutive Night</v>
      </c>
      <c r="W24" s="153"/>
      <c r="X24" s="153"/>
      <c r="Y24" s="153" t="str">
        <f>IF(Z23&gt;4,"5 th Consecutive Night","")</f>
        <v>5 th Consecutive Night</v>
      </c>
      <c r="Z24" s="153"/>
      <c r="AA24" s="153"/>
      <c r="AC24" s="153" t="str">
        <f>IF(AF23&gt;3,"4 th Consecutive Night","")</f>
        <v/>
      </c>
      <c r="AD24" s="153"/>
      <c r="AE24" s="153"/>
      <c r="AF24" s="153" t="str">
        <f>IF(AG23&gt;4,"5 th Consecutive Night","")</f>
        <v/>
      </c>
      <c r="AG24" s="153"/>
      <c r="AH24" s="153"/>
    </row>
    <row r="25" spans="1:44" hidden="1" x14ac:dyDescent="0.25"/>
    <row r="26" spans="1:44" hidden="1" x14ac:dyDescent="0.25">
      <c r="A26" s="84">
        <f>(A16-$AJ$8)-(($AJ$1-1)*0.5/24)-(1.25/24)</f>
        <v>0.34375</v>
      </c>
      <c r="B26" s="84">
        <f t="shared" ref="B26:E26" si="27">(B16-$AJ$8)-(($AJ$1-1)*0.5/24)-(1.25/24)</f>
        <v>0.34375</v>
      </c>
      <c r="C26" s="84">
        <f t="shared" si="27"/>
        <v>0.34375</v>
      </c>
      <c r="D26" s="84">
        <f t="shared" si="27"/>
        <v>0.34375</v>
      </c>
      <c r="E26" s="84">
        <f t="shared" si="27"/>
        <v>0.34375</v>
      </c>
      <c r="H26" s="84">
        <f>(H16-$AJ$8)-(($AJ$1-1)*0.5/24)-(1.25/24)</f>
        <v>0.23958333333333318</v>
      </c>
      <c r="I26" s="84">
        <f t="shared" ref="I26:L26" si="28">(I16-$AJ$8)-(($AJ$1-1)*0.5/24)-(1.25/24)</f>
        <v>0.23958333333333318</v>
      </c>
      <c r="J26" s="84">
        <f t="shared" si="28"/>
        <v>0.23958333333333318</v>
      </c>
      <c r="K26" s="84">
        <f t="shared" si="28"/>
        <v>0.23958333333333318</v>
      </c>
      <c r="L26" s="84">
        <f t="shared" si="28"/>
        <v>0.23958333333333318</v>
      </c>
      <c r="O26" s="84">
        <f>(O16-$AJ$8)-(($AJ$1-1)*0.5/24)-(1.25/24)</f>
        <v>0.34374999999999989</v>
      </c>
      <c r="P26" s="84">
        <f t="shared" ref="P26:S26" si="29">(P16-$AJ$8)-(($AJ$1-1)*0.5/24)-(1.25/24)</f>
        <v>0.34374999999999989</v>
      </c>
      <c r="Q26" s="84">
        <f t="shared" si="29"/>
        <v>0.34374999999999989</v>
      </c>
      <c r="R26" s="84">
        <f t="shared" si="29"/>
        <v>0.2597222222222223</v>
      </c>
      <c r="S26" s="84">
        <f t="shared" si="29"/>
        <v>0.34374999999999989</v>
      </c>
      <c r="V26" s="84">
        <f t="shared" ref="V26:Z26" si="30">(V16-$AJ$8)-(($AJ$1-1)*0.5/24)-(1.25/24)</f>
        <v>0.19791666666666663</v>
      </c>
      <c r="W26" s="84">
        <f t="shared" si="30"/>
        <v>0.19791666666666663</v>
      </c>
      <c r="X26" s="84">
        <f t="shared" si="30"/>
        <v>0.19791666666666663</v>
      </c>
      <c r="Y26" s="84">
        <f t="shared" si="30"/>
        <v>0.19791666666666663</v>
      </c>
      <c r="Z26" s="84">
        <f t="shared" si="30"/>
        <v>0.19791666666666663</v>
      </c>
      <c r="AC26" s="84">
        <f t="shared" ref="AC26:AG26" si="31">(AC16-$AJ$8)-(($AJ$1-1)*0.5/24)-(1.25/24)</f>
        <v>0.30208333333333337</v>
      </c>
      <c r="AD26" s="84">
        <f t="shared" si="31"/>
        <v>0.30208333333333337</v>
      </c>
      <c r="AE26" s="84">
        <f t="shared" si="31"/>
        <v>0.30208333333333337</v>
      </c>
      <c r="AF26" s="84">
        <f t="shared" si="31"/>
        <v>9.3055555555555558E-2</v>
      </c>
      <c r="AG26" s="84">
        <f t="shared" si="31"/>
        <v>0.30208333333333337</v>
      </c>
    </row>
    <row r="27" spans="1:44" ht="15" customHeight="1" x14ac:dyDescent="0.25">
      <c r="A27" s="163" t="s">
        <v>102</v>
      </c>
      <c r="B27" s="163"/>
      <c r="C27" s="163"/>
      <c r="D27" s="163"/>
      <c r="E27" s="163"/>
    </row>
    <row r="29" spans="1:44" ht="15" customHeight="1" x14ac:dyDescent="0.25">
      <c r="A29" s="161" t="s">
        <v>95</v>
      </c>
      <c r="B29" s="161"/>
      <c r="C29" s="161"/>
      <c r="D29" s="161"/>
      <c r="E29" s="161"/>
      <c r="H29" s="161" t="s">
        <v>96</v>
      </c>
      <c r="I29" s="161"/>
      <c r="J29" s="161"/>
      <c r="K29" s="161"/>
      <c r="L29" s="161"/>
      <c r="O29" s="161" t="s">
        <v>98</v>
      </c>
      <c r="P29" s="161"/>
      <c r="Q29" s="161"/>
      <c r="R29" s="161"/>
      <c r="S29" s="161"/>
      <c r="V29" s="161" t="s">
        <v>97</v>
      </c>
      <c r="W29" s="161"/>
      <c r="X29" s="161"/>
      <c r="Y29" s="161"/>
      <c r="Z29" s="161"/>
      <c r="AC29" s="161" t="s">
        <v>99</v>
      </c>
      <c r="AD29" s="161"/>
      <c r="AE29" s="161"/>
      <c r="AF29" s="161"/>
      <c r="AG29" s="161"/>
      <c r="AO29" s="161" t="s">
        <v>113</v>
      </c>
      <c r="AP29" s="161"/>
      <c r="AQ29" s="161"/>
      <c r="AR29" s="161"/>
    </row>
    <row r="30" spans="1:44" ht="45" x14ac:dyDescent="0.25">
      <c r="A30" s="71" t="s">
        <v>80</v>
      </c>
      <c r="B30" s="71" t="s">
        <v>81</v>
      </c>
      <c r="C30" s="71" t="s">
        <v>82</v>
      </c>
      <c r="D30" s="71" t="s">
        <v>83</v>
      </c>
      <c r="E30" s="71" t="s">
        <v>84</v>
      </c>
      <c r="F30" s="72" t="s">
        <v>103</v>
      </c>
      <c r="H30" s="71" t="s">
        <v>80</v>
      </c>
      <c r="I30" s="71" t="s">
        <v>81</v>
      </c>
      <c r="J30" s="71" t="s">
        <v>82</v>
      </c>
      <c r="K30" s="71" t="s">
        <v>83</v>
      </c>
      <c r="L30" s="71" t="s">
        <v>84</v>
      </c>
      <c r="M30" s="72" t="s">
        <v>103</v>
      </c>
      <c r="O30" s="71" t="s">
        <v>80</v>
      </c>
      <c r="P30" s="71" t="s">
        <v>81</v>
      </c>
      <c r="Q30" s="71" t="s">
        <v>82</v>
      </c>
      <c r="R30" s="71" t="s">
        <v>83</v>
      </c>
      <c r="S30" s="71" t="s">
        <v>84</v>
      </c>
      <c r="T30" s="72" t="s">
        <v>103</v>
      </c>
      <c r="V30" s="71" t="s">
        <v>80</v>
      </c>
      <c r="W30" s="71" t="s">
        <v>81</v>
      </c>
      <c r="X30" s="71" t="s">
        <v>82</v>
      </c>
      <c r="Y30" s="71" t="s">
        <v>83</v>
      </c>
      <c r="Z30" s="71" t="s">
        <v>84</v>
      </c>
      <c r="AA30" s="72" t="s">
        <v>103</v>
      </c>
      <c r="AC30" s="71" t="s">
        <v>80</v>
      </c>
      <c r="AD30" s="71" t="s">
        <v>81</v>
      </c>
      <c r="AE30" s="71" t="s">
        <v>82</v>
      </c>
      <c r="AF30" s="71" t="s">
        <v>83</v>
      </c>
      <c r="AG30" s="71" t="s">
        <v>84</v>
      </c>
      <c r="AH30" s="72" t="s">
        <v>103</v>
      </c>
      <c r="AJ30" s="161" t="s">
        <v>77</v>
      </c>
      <c r="AK30" s="161"/>
      <c r="AM30" s="161" t="s">
        <v>78</v>
      </c>
      <c r="AN30" s="161"/>
      <c r="AO30" s="73" t="s">
        <v>48</v>
      </c>
      <c r="AP30" s="73" t="s">
        <v>79</v>
      </c>
      <c r="AQ30" s="74" t="s">
        <v>90</v>
      </c>
      <c r="AR30" s="71" t="s">
        <v>100</v>
      </c>
    </row>
    <row r="31" spans="1:44" ht="15" customHeight="1" x14ac:dyDescent="0.25">
      <c r="A31" s="158" t="s">
        <v>110</v>
      </c>
      <c r="B31" s="159"/>
      <c r="C31" s="159"/>
      <c r="D31" s="159"/>
      <c r="E31" s="160"/>
      <c r="F31" s="162"/>
      <c r="H31" s="158" t="s">
        <v>110</v>
      </c>
      <c r="I31" s="159"/>
      <c r="J31" s="159"/>
      <c r="K31" s="159"/>
      <c r="L31" s="160"/>
      <c r="M31" s="162"/>
      <c r="O31" s="158" t="s">
        <v>110</v>
      </c>
      <c r="P31" s="159"/>
      <c r="Q31" s="159"/>
      <c r="R31" s="159"/>
      <c r="S31" s="160"/>
      <c r="T31" s="162"/>
      <c r="V31" s="158" t="s">
        <v>110</v>
      </c>
      <c r="W31" s="159"/>
      <c r="X31" s="159"/>
      <c r="Y31" s="159"/>
      <c r="Z31" s="160"/>
      <c r="AA31" s="162"/>
      <c r="AC31" s="158" t="s">
        <v>110</v>
      </c>
      <c r="AD31" s="159"/>
      <c r="AE31" s="159"/>
      <c r="AF31" s="159"/>
      <c r="AG31" s="160"/>
      <c r="AH31" s="162"/>
      <c r="AJ31" s="75">
        <v>8.3333333333333329E-2</v>
      </c>
      <c r="AK31" s="75">
        <v>0.24930555555555556</v>
      </c>
      <c r="AM31" s="69">
        <v>0</v>
      </c>
      <c r="AN31" s="69">
        <f>AM32-((1/60)/24)</f>
        <v>0.16597222222222222</v>
      </c>
      <c r="AO31" s="76">
        <v>0.61458333333333337</v>
      </c>
      <c r="AP31" s="69">
        <v>0.625</v>
      </c>
      <c r="AQ31" s="85">
        <v>0.33333333333333331</v>
      </c>
      <c r="AR31" s="76">
        <v>0.61458333333333337</v>
      </c>
    </row>
    <row r="32" spans="1:44" ht="15" customHeight="1" x14ac:dyDescent="0.25">
      <c r="A32" s="89">
        <v>0.20833333333333334</v>
      </c>
      <c r="B32" s="89">
        <v>0.20833333333333334</v>
      </c>
      <c r="C32" s="89">
        <v>0.20833333333333334</v>
      </c>
      <c r="D32" s="89">
        <v>0.20833333333333334</v>
      </c>
      <c r="E32" s="89">
        <v>0.20833333333333334</v>
      </c>
      <c r="F32" s="162"/>
      <c r="H32" s="88">
        <v>0.66666666666666663</v>
      </c>
      <c r="I32" s="88">
        <v>0.66666666666666663</v>
      </c>
      <c r="J32" s="88">
        <v>0.66666666666666663</v>
      </c>
      <c r="K32" s="88">
        <v>0.66666666666666663</v>
      </c>
      <c r="L32" s="88">
        <v>0.66666666666666663</v>
      </c>
      <c r="M32" s="162"/>
      <c r="O32" s="88">
        <v>0.66666666666666663</v>
      </c>
      <c r="P32" s="88">
        <v>0.66666666666666663</v>
      </c>
      <c r="Q32" s="88">
        <v>0.66666666666666663</v>
      </c>
      <c r="R32" s="88">
        <v>0.66666666666666663</v>
      </c>
      <c r="S32" s="88">
        <v>0.66666666666666663</v>
      </c>
      <c r="T32" s="162"/>
      <c r="V32" s="88">
        <v>0.83333333333333337</v>
      </c>
      <c r="W32" s="88">
        <v>0.83333333333333337</v>
      </c>
      <c r="X32" s="88">
        <v>0.83333333333333337</v>
      </c>
      <c r="Y32" s="88">
        <v>0.83333333333333337</v>
      </c>
      <c r="Z32" s="88">
        <v>0.83333333333333337</v>
      </c>
      <c r="AA32" s="162"/>
      <c r="AC32" s="88">
        <v>0.83333333333333337</v>
      </c>
      <c r="AD32" s="88">
        <v>0.83333333333333337</v>
      </c>
      <c r="AE32" s="88">
        <v>0.83333333333333337</v>
      </c>
      <c r="AF32" s="88">
        <v>0.83333333333333337</v>
      </c>
      <c r="AG32" s="88">
        <v>0.83333333333333337</v>
      </c>
      <c r="AH32" s="162"/>
      <c r="AM32" s="69">
        <v>0.16666666666666666</v>
      </c>
      <c r="AN32" s="69">
        <f t="shared" ref="AN32:AN35" si="32">AM33-((1/60)/24)</f>
        <v>0.2076388888888889</v>
      </c>
      <c r="AO32" s="76">
        <v>0.61458333333333337</v>
      </c>
      <c r="AP32" s="69">
        <v>0.625</v>
      </c>
      <c r="AQ32" s="85">
        <v>0.33333333333333331</v>
      </c>
      <c r="AR32" s="76">
        <v>0.61458333333333337</v>
      </c>
    </row>
    <row r="33" spans="1:44" ht="15" x14ac:dyDescent="0.25">
      <c r="A33" s="158" t="s">
        <v>86</v>
      </c>
      <c r="B33" s="159"/>
      <c r="C33" s="159"/>
      <c r="D33" s="159"/>
      <c r="E33" s="160"/>
      <c r="F33" s="162"/>
      <c r="H33" s="158" t="s">
        <v>86</v>
      </c>
      <c r="I33" s="159"/>
      <c r="J33" s="159"/>
      <c r="K33" s="159"/>
      <c r="L33" s="160"/>
      <c r="M33" s="162"/>
      <c r="O33" s="158" t="s">
        <v>86</v>
      </c>
      <c r="P33" s="159"/>
      <c r="Q33" s="159"/>
      <c r="R33" s="159"/>
      <c r="S33" s="160"/>
      <c r="T33" s="162"/>
      <c r="V33" s="158" t="s">
        <v>86</v>
      </c>
      <c r="W33" s="159"/>
      <c r="X33" s="159"/>
      <c r="Y33" s="159"/>
      <c r="Z33" s="160"/>
      <c r="AA33" s="162"/>
      <c r="AC33" s="158" t="s">
        <v>86</v>
      </c>
      <c r="AD33" s="159"/>
      <c r="AE33" s="159"/>
      <c r="AF33" s="159"/>
      <c r="AG33" s="160"/>
      <c r="AH33" s="162"/>
      <c r="AJ33" s="161" t="s">
        <v>89</v>
      </c>
      <c r="AK33" s="161"/>
      <c r="AM33" s="69">
        <v>0.20833333333333334</v>
      </c>
      <c r="AN33" s="69">
        <f t="shared" si="32"/>
        <v>0.24930555555555556</v>
      </c>
      <c r="AO33" s="76">
        <v>0.61458333333333337</v>
      </c>
      <c r="AP33" s="69">
        <v>0.625</v>
      </c>
      <c r="AQ33" s="85">
        <v>0.33333333333333331</v>
      </c>
      <c r="AR33" s="76">
        <v>0.61458333333333337</v>
      </c>
    </row>
    <row r="34" spans="1:44" x14ac:dyDescent="0.25">
      <c r="A34" s="69">
        <f>IF((A32+$AJ$8)&lt;1,A32+$AJ$8,(A32+$AJ$8)-1)</f>
        <v>0.25</v>
      </c>
      <c r="B34" s="69">
        <f>IF((B32+$AJ$8)&lt;1,B32+$AJ$8,(B32+$AJ$8)-1)</f>
        <v>0.25</v>
      </c>
      <c r="C34" s="69">
        <f>IF((C32+$AJ$8)&lt;1,C32+$AJ$8,(C32+$AJ$8)-1)</f>
        <v>0.25</v>
      </c>
      <c r="D34" s="69">
        <f>IF((D32+$AJ$8)&lt;1,D32+$AJ$8,(D32+$AJ$8)-1)</f>
        <v>0.25</v>
      </c>
      <c r="E34" s="69">
        <f>IF((E32+$AJ$8)&lt;1,E32+$AJ$8,(E32+$AJ$8)-1)</f>
        <v>0.25</v>
      </c>
      <c r="F34" s="162"/>
      <c r="H34" s="69">
        <f>IF((H32+$AJ$8)&lt;1,H32+$AJ$8,(H32+$AJ$8)-1)</f>
        <v>0.70833333333333326</v>
      </c>
      <c r="I34" s="69">
        <f>IF((I32+$AJ$8)&lt;1,I32+$AJ$8,(I32+$AJ$8)-1)</f>
        <v>0.70833333333333326</v>
      </c>
      <c r="J34" s="69">
        <f>IF((J32+$AJ$8)&lt;1,J32+$AJ$8,(J32+$AJ$8)-1)</f>
        <v>0.70833333333333326</v>
      </c>
      <c r="K34" s="69">
        <f>IF((K32+$AJ$8)&lt;1,K32+$AJ$8,(K32+$AJ$8)-1)</f>
        <v>0.70833333333333326</v>
      </c>
      <c r="L34" s="69">
        <f>IF((L32+$AJ$8)&lt;1,L32+$AJ$8,(L32+$AJ$8)-1)</f>
        <v>0.70833333333333326</v>
      </c>
      <c r="M34" s="162"/>
      <c r="O34" s="69">
        <f>IF((O32+$AJ$8)&lt;1,O32+$AJ$8,(O32+$AJ$8)-1)</f>
        <v>0.70833333333333326</v>
      </c>
      <c r="P34" s="69">
        <f>IF((P32+$AJ$8)&lt;1,P32+$AJ$8,(P32+$AJ$8)-1)</f>
        <v>0.70833333333333326</v>
      </c>
      <c r="Q34" s="69">
        <f>IF((Q32+$AJ$8)&lt;1,Q32+$AJ$8,(Q32+$AJ$8)-1)</f>
        <v>0.70833333333333326</v>
      </c>
      <c r="R34" s="69">
        <f>IF((R32+$AJ$8)&lt;1,R32+$AJ$8,(R32+$AJ$8)-1)</f>
        <v>0.70833333333333326</v>
      </c>
      <c r="S34" s="69">
        <f>IF((S32+$AJ$8)&lt;1,S32+$AJ$8,(S32+$AJ$8)-1)</f>
        <v>0.70833333333333326</v>
      </c>
      <c r="T34" s="162"/>
      <c r="V34" s="69">
        <f>IF((V32+$AJ$8)&lt;1,V32+$AJ$8,(V32+$AJ$8)-1)</f>
        <v>0.875</v>
      </c>
      <c r="W34" s="69">
        <f>IF((W32+$AJ$8)&lt;1,W32+$AJ$8,(W32+$AJ$8)-1)</f>
        <v>0.875</v>
      </c>
      <c r="X34" s="69">
        <f>IF((X32+$AJ$8)&lt;1,X32+$AJ$8,(X32+$AJ$8)-1)</f>
        <v>0.875</v>
      </c>
      <c r="Y34" s="69">
        <f>IF((Y32+$AJ$8)&lt;1,Y32+$AJ$8,(Y32+$AJ$8)-1)</f>
        <v>0.875</v>
      </c>
      <c r="Z34" s="69">
        <f>IF((Z32+$AJ$8)&lt;1,Z32+$AJ$8,(Z32+$AJ$8)-1)</f>
        <v>0.875</v>
      </c>
      <c r="AA34" s="162"/>
      <c r="AC34" s="69">
        <f>IF((AC32+$AJ$8)&lt;1,AC32+$AJ$8,(AC32+$AJ$8)-1)</f>
        <v>0.875</v>
      </c>
      <c r="AD34" s="69">
        <f>IF((AD32+$AJ$8)&lt;1,AD32+$AJ$8,(AD32+$AJ$8)-1)</f>
        <v>0.875</v>
      </c>
      <c r="AE34" s="69">
        <f>IF((AE32+$AJ$8)&lt;1,AE32+$AJ$8,(AE32+$AJ$8)-1)</f>
        <v>0.875</v>
      </c>
      <c r="AF34" s="69">
        <f>IF((AF32+$AJ$8)&lt;1,AF32+$AJ$8,(AF32+$AJ$8)-1)</f>
        <v>0.875</v>
      </c>
      <c r="AG34" s="69">
        <f>IF((AG32+$AJ$8)&lt;1,AG32+$AJ$8,(AG32+$AJ$8)-1)</f>
        <v>0.875</v>
      </c>
      <c r="AH34" s="162"/>
      <c r="AJ34" s="157">
        <v>4.1666666666666664E-2</v>
      </c>
      <c r="AK34" s="157"/>
      <c r="AM34" s="69">
        <v>0.25</v>
      </c>
      <c r="AN34" s="69">
        <f t="shared" si="32"/>
        <v>0.29097222222222224</v>
      </c>
      <c r="AO34" s="76">
        <v>0.61458333333333337</v>
      </c>
      <c r="AP34" s="69">
        <v>0.625</v>
      </c>
      <c r="AQ34" s="85">
        <v>0.33333333333333331</v>
      </c>
      <c r="AR34" s="76">
        <v>0.61458333333333337</v>
      </c>
    </row>
    <row r="35" spans="1:44" ht="15" customHeight="1" x14ac:dyDescent="0.25">
      <c r="A35" s="158" t="s">
        <v>87</v>
      </c>
      <c r="B35" s="159"/>
      <c r="C35" s="159"/>
      <c r="D35" s="159"/>
      <c r="E35" s="160"/>
      <c r="F35" s="162"/>
      <c r="H35" s="158" t="s">
        <v>87</v>
      </c>
      <c r="I35" s="159"/>
      <c r="J35" s="159"/>
      <c r="K35" s="159"/>
      <c r="L35" s="160"/>
      <c r="M35" s="162"/>
      <c r="O35" s="158" t="s">
        <v>87</v>
      </c>
      <c r="P35" s="159"/>
      <c r="Q35" s="159"/>
      <c r="R35" s="159"/>
      <c r="S35" s="160"/>
      <c r="T35" s="162"/>
      <c r="V35" s="158" t="s">
        <v>87</v>
      </c>
      <c r="W35" s="159"/>
      <c r="X35" s="159"/>
      <c r="Y35" s="159"/>
      <c r="Z35" s="160"/>
      <c r="AA35" s="162"/>
      <c r="AC35" s="158" t="s">
        <v>87</v>
      </c>
      <c r="AD35" s="159"/>
      <c r="AE35" s="159"/>
      <c r="AF35" s="159"/>
      <c r="AG35" s="160"/>
      <c r="AH35" s="162"/>
      <c r="AM35" s="69">
        <v>0.29166666666666669</v>
      </c>
      <c r="AN35" s="69">
        <f t="shared" si="32"/>
        <v>0.49930555555555556</v>
      </c>
      <c r="AO35" s="76">
        <v>0.61458333333333337</v>
      </c>
      <c r="AP35" s="69">
        <v>0.625</v>
      </c>
      <c r="AQ35" s="85">
        <v>0.33333333333333331</v>
      </c>
      <c r="AR35" s="76">
        <v>0.61458333333333337</v>
      </c>
    </row>
    <row r="36" spans="1:44" x14ac:dyDescent="0.25">
      <c r="A36" s="75">
        <f>IF(IF(AND(A32&gt;=$AM31,A32&lt;=$AN31),MIN(A34+$AO31,IF(A32&gt;A34,A32+$AP31-1,A32+$AP31)),IF(AND(A32&gt;=$AM32,A32&lt;=$AN32),MIN(A34+$AO32,IF(A32&gt;A34,A32+$AP32-1,A32+$AP32)),IF(AND(A32&gt;=$AM33,A32&lt;=$AN33),MIN(A34+$AO33,IF(A32&gt;A34,A32+$AP33-1,A32+$AP33)),IF(AND(A32&gt;=$AM34,A32&lt;=$AN34),MIN(A34+$AO34,IF(A32&gt;A34,A32+$AP34-1,A32+$AP34)),IF(AND(A32&gt;=$AM35,A32&lt;=$AN35),MIN(A34+$AO34,IF(A32&gt;A34,A32+$AP34-1,A32+$AP34)),IF(AND(A32&gt;=$AM36,A32&lt;=$AN36),MIN(A34+$AO36,IF(A32&gt;A34,A32+$AP36-1,A32+$AP36)),IF(AND(A32&gt;=$AM37,A32&lt;=$AN37),MIN(A34+$AO37,IF(A32&gt;A34,A32+$AP37-1,A32+$AP37)),IF(AND(A32&gt;=$AM38,A32&lt;=$AN38),MIN(A34+$AO38,IF(A32&gt;A34,A32+$AP38-1,A32+$AP38)),IF(AND(A32&gt;=$AM39,A32&lt;=$AN39),MIN(A34+$AO39,IF(A32&gt;A34,A32+$AP39-1,A32+$AP39)),IF(AND(A32&gt;=$AM40,A32&lt;=$AN40),MIN(A34+$AO40,IF(A32&gt;A34,A32+$AP40-1,A32+$AP40)),IF(AND(A32&gt;=$AM41,A32&lt;=$AN41),MIN(A34+$AO41,IF(A32&gt;A34,A32+$AP41-1,A32+$AP41)))))))))))))&lt;1,IF(AND(A32&gt;=$AM31,A32&lt;=$AN31),MIN(A34+$AO31,IF(A32&gt;A34,A32+$AP31-1,A32+$AP31)),IF(AND(A32&gt;=$AM32,A32&lt;=$AN32),MIN(A34+$AO32,IF(A32&gt;A34,A32+$AP32-1,A32+$AP32)),IF(AND(A32&gt;=$AM33,A32&lt;=$AN33),MIN(A34+$AO33,IF(A32&gt;A34,A32+$AP33-1,A32+$AP33)),IF(AND(A32&gt;=$AM34,A32&lt;=$AN34),MIN(A34+$AO34,IF(A32&gt;A34,A32+$AP34-1,A32+$AP34)),IF(AND(A32&gt;=$AM35,A32&lt;=$AN35),MIN(A34+$AO34,IF(A32&gt;A34,A32+$AP34-1,A32+$AP34)),IF(AND(A32&gt;=$AM36,A32&lt;=$AN36),MIN(A34+$AO36,IF(A32&gt;A34,A32+$AP36-1,A32+$AP36)),IF(AND(A32&gt;=$AM37,A32&lt;=$AN37),MIN(A34+$AO37,IF(A32&gt;A34,A32+$AP37-1,A32+$AP37)),IF(AND(A32&gt;=$AM38,A32&lt;=$AN38),MIN(A34+$AO38,IF(A32&gt;A34,A32+$AP38-1,A32+$AP38)),IF(AND(A32&gt;=$AM39,A32&lt;=$AN39),MIN(A34+$AO39,IF(A32&gt;A34,A32+$AP39-1,A32+$AP39)),IF(AND(A32&gt;=$AM40,A32&lt;=$AN40),MIN(A34+$AO40,IF(A32&gt;A34,A32+$AP40-1,A32+$AP40)),IF(AND(A32&gt;=$AM41,A32&lt;=$AN41),MIN(A34+$AO41,IF(A32&gt;A34,A32+$AP41-1,A32+$AP41))))))))))))),IF(AND(A32&gt;=$AM31,A32&lt;=$AN31),MIN(A34+$AO31,IF(A32&gt;A34,A32+$AP31-1,A32+$AP31)),IF(AND(A32&gt;=$AM32,A32&lt;=$AN32),MIN(A34+$AO32,IF(A32&gt;A34,A32+$AP32-1,A32+$AP32)),IF(AND(A32&gt;=$AM33,A32&lt;=$AN33),MIN(A34+$AO33,IF(A32&gt;A34,A32+$AP33-1,A32+$AP33)),IF(AND(A32&gt;=$AM34,A32&lt;=$AN34),MIN(A34+$AO34,IF(A32&gt;A34,A32+$AP34-1,A32+$AP34)),IF(AND(A32&gt;=$AM35,A32&lt;=$AN35),MIN(A34+$AO34,IF(A32&gt;A34,A32+$AP34-1,A32+$AP34)),IF(AND(A32&gt;=$AM36,A32&lt;=$AN36),MIN(A34+$AO36,IF(A32&gt;A34,A32+$AP36-1,A32+$AP36)),IF(AND(A32&gt;=$AM37,A32&lt;=$AN37),MIN(A34+$AO37,IF(A32&gt;A34,A32+$AP37-1,A32+$AP37)),IF(AND(A32&gt;=$AM38,A32&lt;=$AN38),MIN(A34+$AO38,IF(A32&gt;A34,A32+$AP38-1,A32+$AP38)),IF(AND(A32&gt;=$AM39,A32&lt;=$AN39),MIN(A34+$AO39,IF(A32&gt;A34,A32+$AP39-1,A32+$AP39)),IF(AND(A32&gt;=$AM40,A32&lt;=$AN40),MIN(A34+$AO40,IF(A32&gt;A34,A32+$AP40-1,A32+$AP40)),IF(AND(A32&gt;=$AM41,A32&lt;=$AN41),MIN(A34+$AO41,IF(A32&gt;A34,A32+$AP41-1,A32+$AP41)))))))))))))-1)</f>
        <v>0.83333333333333337</v>
      </c>
      <c r="B36" s="75">
        <f t="shared" ref="B36:E36" si="33">IF(IF(AND(B32&gt;=$AM31,B32&lt;=$AN31),MIN(B34+$AO31,IF(B32&gt;B34,B32+$AP31-1,B32+$AP31)),IF(AND(B32&gt;=$AM32,B32&lt;=$AN32),MIN(B34+$AO32,IF(B32&gt;B34,B32+$AP32-1,B32+$AP32)),IF(AND(B32&gt;=$AM33,B32&lt;=$AN33),MIN(B34+$AO33,IF(B32&gt;B34,B32+$AP33-1,B32+$AP33)),IF(AND(B32&gt;=$AM34,B32&lt;=$AN34),MIN(B34+$AO34,IF(B32&gt;B34,B32+$AP34-1,B32+$AP34)),IF(AND(B32&gt;=$AM35,B32&lt;=$AN35),MIN(B34+$AO34,IF(B32&gt;B34,B32+$AP34-1,B32+$AP34)),IF(AND(B32&gt;=$AM36,B32&lt;=$AN36),MIN(B34+$AO36,IF(B32&gt;B34,B32+$AP36-1,B32+$AP36)),IF(AND(B32&gt;=$AM37,B32&lt;=$AN37),MIN(B34+$AO37,IF(B32&gt;B34,B32+$AP37-1,B32+$AP37)),IF(AND(B32&gt;=$AM38,B32&lt;=$AN38),MIN(B34+$AO38,IF(B32&gt;B34,B32+$AP38-1,B32+$AP38)),IF(AND(B32&gt;=$AM39,B32&lt;=$AN39),MIN(B34+$AO39,IF(B32&gt;B34,B32+$AP39-1,B32+$AP39)),IF(AND(B32&gt;=$AM40,B32&lt;=$AN40),MIN(B34+$AO40,IF(B32&gt;B34,B32+$AP40-1,B32+$AP40)),IF(AND(B32&gt;=$AM41,B32&lt;=$AN41),MIN(B34+$AO41,IF(B32&gt;B34,B32+$AP41-1,B32+$AP41)))))))))))))&lt;1,IF(AND(B32&gt;=$AM31,B32&lt;=$AN31),MIN(B34+$AO31,IF(B32&gt;B34,B32+$AP31-1,B32+$AP31)),IF(AND(B32&gt;=$AM32,B32&lt;=$AN32),MIN(B34+$AO32,IF(B32&gt;B34,B32+$AP32-1,B32+$AP32)),IF(AND(B32&gt;=$AM33,B32&lt;=$AN33),MIN(B34+$AO33,IF(B32&gt;B34,B32+$AP33-1,B32+$AP33)),IF(AND(B32&gt;=$AM34,B32&lt;=$AN34),MIN(B34+$AO34,IF(B32&gt;B34,B32+$AP34-1,B32+$AP34)),IF(AND(B32&gt;=$AM35,B32&lt;=$AN35),MIN(B34+$AO34,IF(B32&gt;B34,B32+$AP34-1,B32+$AP34)),IF(AND(B32&gt;=$AM36,B32&lt;=$AN36),MIN(B34+$AO36,IF(B32&gt;B34,B32+$AP36-1,B32+$AP36)),IF(AND(B32&gt;=$AM37,B32&lt;=$AN37),MIN(B34+$AO37,IF(B32&gt;B34,B32+$AP37-1,B32+$AP37)),IF(AND(B32&gt;=$AM38,B32&lt;=$AN38),MIN(B34+$AO38,IF(B32&gt;B34,B32+$AP38-1,B32+$AP38)),IF(AND(B32&gt;=$AM39,B32&lt;=$AN39),MIN(B34+$AO39,IF(B32&gt;B34,B32+$AP39-1,B32+$AP39)),IF(AND(B32&gt;=$AM40,B32&lt;=$AN40),MIN(B34+$AO40,IF(B32&gt;B34,B32+$AP40-1,B32+$AP40)),IF(AND(B32&gt;=$AM41,B32&lt;=$AN41),MIN(B34+$AO41,IF(B32&gt;B34,B32+$AP41-1,B32+$AP41))))))))))))),IF(AND(B32&gt;=$AM31,B32&lt;=$AN31),MIN(B34+$AO31,IF(B32&gt;B34,B32+$AP31-1,B32+$AP31)),IF(AND(B32&gt;=$AM32,B32&lt;=$AN32),MIN(B34+$AO32,IF(B32&gt;B34,B32+$AP32-1,B32+$AP32)),IF(AND(B32&gt;=$AM33,B32&lt;=$AN33),MIN(B34+$AO33,IF(B32&gt;B34,B32+$AP33-1,B32+$AP33)),IF(AND(B32&gt;=$AM34,B32&lt;=$AN34),MIN(B34+$AO34,IF(B32&gt;B34,B32+$AP34-1,B32+$AP34)),IF(AND(B32&gt;=$AM35,B32&lt;=$AN35),MIN(B34+$AO34,IF(B32&gt;B34,B32+$AP34-1,B32+$AP34)),IF(AND(B32&gt;=$AM36,B32&lt;=$AN36),MIN(B34+$AO36,IF(B32&gt;B34,B32+$AP36-1,B32+$AP36)),IF(AND(B32&gt;=$AM37,B32&lt;=$AN37),MIN(B34+$AO37,IF(B32&gt;B34,B32+$AP37-1,B32+$AP37)),IF(AND(B32&gt;=$AM38,B32&lt;=$AN38),MIN(B34+$AO38,IF(B32&gt;B34,B32+$AP38-1,B32+$AP38)),IF(AND(B32&gt;=$AM39,B32&lt;=$AN39),MIN(B34+$AO39,IF(B32&gt;B34,B32+$AP39-1,B32+$AP39)),IF(AND(B32&gt;=$AM40,B32&lt;=$AN40),MIN(B34+$AO40,IF(B32&gt;B34,B32+$AP40-1,B32+$AP40)),IF(AND(B32&gt;=$AM41,B32&lt;=$AN41),MIN(B34+$AO41,IF(B32&gt;B34,B32+$AP41-1,B32+$AP41)))))))))))))-1)</f>
        <v>0.83333333333333337</v>
      </c>
      <c r="C36" s="75">
        <f t="shared" si="33"/>
        <v>0.83333333333333337</v>
      </c>
      <c r="D36" s="75">
        <f t="shared" si="33"/>
        <v>0.83333333333333337</v>
      </c>
      <c r="E36" s="75">
        <f t="shared" si="33"/>
        <v>0.83333333333333337</v>
      </c>
      <c r="F36" s="162"/>
      <c r="H36" s="75">
        <f t="shared" ref="H36:L36" si="34">IF(IF(AND(H32&gt;=$AM31,H32&lt;=$AN31),MIN(H34+$AO31,IF(H32&gt;H34,H32+$AP31-1,H32+$AP31)),IF(AND(H32&gt;=$AM32,H32&lt;=$AN32),MIN(H34+$AO32,IF(H32&gt;H34,H32+$AP32-1,H32+$AP32)),IF(AND(H32&gt;=$AM33,H32&lt;=$AN33),MIN(H34+$AO33,IF(H32&gt;H34,H32+$AP33-1,H32+$AP33)),IF(AND(H32&gt;=$AM34,H32&lt;=$AN34),MIN(H34+$AO34,IF(H32&gt;H34,H32+$AP34-1,H32+$AP34)),IF(AND(H32&gt;=$AM35,H32&lt;=$AN35),MIN(H34+$AO34,IF(H32&gt;H34,H32+$AP34-1,H32+$AP34)),IF(AND(H32&gt;=$AM36,H32&lt;=$AN36),MIN(H34+$AO36,IF(H32&gt;H34,H32+$AP36-1,H32+$AP36)),IF(AND(H32&gt;=$AM37,H32&lt;=$AN37),MIN(H34+$AO37,IF(H32&gt;H34,H32+$AP37-1,H32+$AP37)),IF(AND(H32&gt;=$AM38,H32&lt;=$AN38),MIN(H34+$AO38,IF(H32&gt;H34,H32+$AP38-1,H32+$AP38)),IF(AND(H32&gt;=$AM39,H32&lt;=$AN39),MIN(H34+$AO39,IF(H32&gt;H34,H32+$AP39-1,H32+$AP39)),IF(AND(H32&gt;=$AM40,H32&lt;=$AN40),MIN(H34+$AO40,IF(H32&gt;H34,H32+$AP40-1,H32+$AP40)),IF(AND(H32&gt;=$AM41,H32&lt;=$AN41),MIN(H34+$AO41,IF(H32&gt;H34,H32+$AP41-1,H32+$AP41)))))))))))))&lt;1,IF(AND(H32&gt;=$AM31,H32&lt;=$AN31),MIN(H34+$AO31,IF(H32&gt;H34,H32+$AP31-1,H32+$AP31)),IF(AND(H32&gt;=$AM32,H32&lt;=$AN32),MIN(H34+$AO32,IF(H32&gt;H34,H32+$AP32-1,H32+$AP32)),IF(AND(H32&gt;=$AM33,H32&lt;=$AN33),MIN(H34+$AO33,IF(H32&gt;H34,H32+$AP33-1,H32+$AP33)),IF(AND(H32&gt;=$AM34,H32&lt;=$AN34),MIN(H34+$AO34,IF(H32&gt;H34,H32+$AP34-1,H32+$AP34)),IF(AND(H32&gt;=$AM35,H32&lt;=$AN35),MIN(H34+$AO34,IF(H32&gt;H34,H32+$AP34-1,H32+$AP34)),IF(AND(H32&gt;=$AM36,H32&lt;=$AN36),MIN(H34+$AO36,IF(H32&gt;H34,H32+$AP36-1,H32+$AP36)),IF(AND(H32&gt;=$AM37,H32&lt;=$AN37),MIN(H34+$AO37,IF(H32&gt;H34,H32+$AP37-1,H32+$AP37)),IF(AND(H32&gt;=$AM38,H32&lt;=$AN38),MIN(H34+$AO38,IF(H32&gt;H34,H32+$AP38-1,H32+$AP38)),IF(AND(H32&gt;=$AM39,H32&lt;=$AN39),MIN(H34+$AO39,IF(H32&gt;H34,H32+$AP39-1,H32+$AP39)),IF(AND(H32&gt;=$AM40,H32&lt;=$AN40),MIN(H34+$AO40,IF(H32&gt;H34,H32+$AP40-1,H32+$AP40)),IF(AND(H32&gt;=$AM41,H32&lt;=$AN41),MIN(H34+$AO41,IF(H32&gt;H34,H32+$AP41-1,H32+$AP41))))))))))))),IF(AND(H32&gt;=$AM31,H32&lt;=$AN31),MIN(H34+$AO31,IF(H32&gt;H34,H32+$AP31-1,H32+$AP31)),IF(AND(H32&gt;=$AM32,H32&lt;=$AN32),MIN(H34+$AO32,IF(H32&gt;H34,H32+$AP32-1,H32+$AP32)),IF(AND(H32&gt;=$AM33,H32&lt;=$AN33),MIN(H34+$AO33,IF(H32&gt;H34,H32+$AP33-1,H32+$AP33)),IF(AND(H32&gt;=$AM34,H32&lt;=$AN34),MIN(H34+$AO34,IF(H32&gt;H34,H32+$AP34-1,H32+$AP34)),IF(AND(H32&gt;=$AM35,H32&lt;=$AN35),MIN(H34+$AO34,IF(H32&gt;H34,H32+$AP34-1,H32+$AP34)),IF(AND(H32&gt;=$AM36,H32&lt;=$AN36),MIN(H34+$AO36,IF(H32&gt;H34,H32+$AP36-1,H32+$AP36)),IF(AND(H32&gt;=$AM37,H32&lt;=$AN37),MIN(H34+$AO37,IF(H32&gt;H34,H32+$AP37-1,H32+$AP37)),IF(AND(H32&gt;=$AM38,H32&lt;=$AN38),MIN(H34+$AO38,IF(H32&gt;H34,H32+$AP38-1,H32+$AP38)),IF(AND(H32&gt;=$AM39,H32&lt;=$AN39),MIN(H34+$AO39,IF(H32&gt;H34,H32+$AP39-1,H32+$AP39)),IF(AND(H32&gt;=$AM40,H32&lt;=$AN40),MIN(H34+$AO40,IF(H32&gt;H34,H32+$AP40-1,H32+$AP40)),IF(AND(H32&gt;=$AM41,H32&lt;=$AN41),MIN(H34+$AO41,IF(H32&gt;H34,H32+$AP41-1,H32+$AP41)))))))))))))-1)</f>
        <v>0.29166666666666652</v>
      </c>
      <c r="I36" s="75">
        <f t="shared" si="34"/>
        <v>0.29166666666666652</v>
      </c>
      <c r="J36" s="75">
        <f t="shared" si="34"/>
        <v>0.29166666666666652</v>
      </c>
      <c r="K36" s="75">
        <f t="shared" si="34"/>
        <v>0.29166666666666652</v>
      </c>
      <c r="L36" s="75">
        <f t="shared" si="34"/>
        <v>0.29166666666666652</v>
      </c>
      <c r="M36" s="162"/>
      <c r="O36" s="75">
        <f t="shared" ref="O36:S36" si="35">IF(IF(AND(O32&gt;=$AM31,O32&lt;=$AN31),MIN(O34+$AO31,IF(O32&gt;O34,O32+$AP31-1,O32+$AP31)),IF(AND(O32&gt;=$AM32,O32&lt;=$AN32),MIN(O34+$AO32,IF(O32&gt;O34,O32+$AP32-1,O32+$AP32)),IF(AND(O32&gt;=$AM33,O32&lt;=$AN33),MIN(O34+$AO33,IF(O32&gt;O34,O32+$AP33-1,O32+$AP33)),IF(AND(O32&gt;=$AM34,O32&lt;=$AN34),MIN(O34+$AO34,IF(O32&gt;O34,O32+$AP34-1,O32+$AP34)),IF(AND(O32&gt;=$AM35,O32&lt;=$AN35),MIN(O34+$AO34,IF(O32&gt;O34,O32+$AP34-1,O32+$AP34)),IF(AND(O32&gt;=$AM36,O32&lt;=$AN36),MIN(O34+$AO36,IF(O32&gt;O34,O32+$AP36-1,O32+$AP36)),IF(AND(O32&gt;=$AM37,O32&lt;=$AN37),MIN(O34+$AO37,IF(O32&gt;O34,O32+$AP37-1,O32+$AP37)),IF(AND(O32&gt;=$AM38,O32&lt;=$AN38),MIN(O34+$AO38,IF(O32&gt;O34,O32+$AP38-1,O32+$AP38)),IF(AND(O32&gt;=$AM39,O32&lt;=$AN39),MIN(O34+$AO39,IF(O32&gt;O34,O32+$AP39-1,O32+$AP39)),IF(AND(O32&gt;=$AM40,O32&lt;=$AN40),MIN(O34+$AO40,IF(O32&gt;O34,O32+$AP40-1,O32+$AP40)),IF(AND(O32&gt;=$AM41,O32&lt;=$AN41),MIN(O34+$AO41,IF(O32&gt;O34,O32+$AP41-1,O32+$AP41)))))))))))))&lt;1,IF(AND(O32&gt;=$AM31,O32&lt;=$AN31),MIN(O34+$AO31,IF(O32&gt;O34,O32+$AP31-1,O32+$AP31)),IF(AND(O32&gt;=$AM32,O32&lt;=$AN32),MIN(O34+$AO32,IF(O32&gt;O34,O32+$AP32-1,O32+$AP32)),IF(AND(O32&gt;=$AM33,O32&lt;=$AN33),MIN(O34+$AO33,IF(O32&gt;O34,O32+$AP33-1,O32+$AP33)),IF(AND(O32&gt;=$AM34,O32&lt;=$AN34),MIN(O34+$AO34,IF(O32&gt;O34,O32+$AP34-1,O32+$AP34)),IF(AND(O32&gt;=$AM35,O32&lt;=$AN35),MIN(O34+$AO34,IF(O32&gt;O34,O32+$AP34-1,O32+$AP34)),IF(AND(O32&gt;=$AM36,O32&lt;=$AN36),MIN(O34+$AO36,IF(O32&gt;O34,O32+$AP36-1,O32+$AP36)),IF(AND(O32&gt;=$AM37,O32&lt;=$AN37),MIN(O34+$AO37,IF(O32&gt;O34,O32+$AP37-1,O32+$AP37)),IF(AND(O32&gt;=$AM38,O32&lt;=$AN38),MIN(O34+$AO38,IF(O32&gt;O34,O32+$AP38-1,O32+$AP38)),IF(AND(O32&gt;=$AM39,O32&lt;=$AN39),MIN(O34+$AO39,IF(O32&gt;O34,O32+$AP39-1,O32+$AP39)),IF(AND(O32&gt;=$AM40,O32&lt;=$AN40),MIN(O34+$AO40,IF(O32&gt;O34,O32+$AP40-1,O32+$AP40)),IF(AND(O32&gt;=$AM41,O32&lt;=$AN41),MIN(O34+$AO41,IF(O32&gt;O34,O32+$AP41-1,O32+$AP41))))))))))))),IF(AND(O32&gt;=$AM31,O32&lt;=$AN31),MIN(O34+$AO31,IF(O32&gt;O34,O32+$AP31-1,O32+$AP31)),IF(AND(O32&gt;=$AM32,O32&lt;=$AN32),MIN(O34+$AO32,IF(O32&gt;O34,O32+$AP32-1,O32+$AP32)),IF(AND(O32&gt;=$AM33,O32&lt;=$AN33),MIN(O34+$AO33,IF(O32&gt;O34,O32+$AP33-1,O32+$AP33)),IF(AND(O32&gt;=$AM34,O32&lt;=$AN34),MIN(O34+$AO34,IF(O32&gt;O34,O32+$AP34-1,O32+$AP34)),IF(AND(O32&gt;=$AM35,O32&lt;=$AN35),MIN(O34+$AO34,IF(O32&gt;O34,O32+$AP34-1,O32+$AP34)),IF(AND(O32&gt;=$AM36,O32&lt;=$AN36),MIN(O34+$AO36,IF(O32&gt;O34,O32+$AP36-1,O32+$AP36)),IF(AND(O32&gt;=$AM37,O32&lt;=$AN37),MIN(O34+$AO37,IF(O32&gt;O34,O32+$AP37-1,O32+$AP37)),IF(AND(O32&gt;=$AM38,O32&lt;=$AN38),MIN(O34+$AO38,IF(O32&gt;O34,O32+$AP38-1,O32+$AP38)),IF(AND(O32&gt;=$AM39,O32&lt;=$AN39),MIN(O34+$AO39,IF(O32&gt;O34,O32+$AP39-1,O32+$AP39)),IF(AND(O32&gt;=$AM40,O32&lt;=$AN40),MIN(O34+$AO40,IF(O32&gt;O34,O32+$AP40-1,O32+$AP40)),IF(AND(O32&gt;=$AM41,O32&lt;=$AN41),MIN(O34+$AO41,IF(O32&gt;O34,O32+$AP41-1,O32+$AP41)))))))))))))-1)</f>
        <v>0.29166666666666652</v>
      </c>
      <c r="P36" s="75">
        <f t="shared" si="35"/>
        <v>0.29166666666666652</v>
      </c>
      <c r="Q36" s="75">
        <f t="shared" si="35"/>
        <v>0.29166666666666652</v>
      </c>
      <c r="R36" s="75">
        <f t="shared" si="35"/>
        <v>0.29166666666666652</v>
      </c>
      <c r="S36" s="75">
        <f t="shared" si="35"/>
        <v>0.29166666666666652</v>
      </c>
      <c r="T36" s="162"/>
      <c r="V36" s="75">
        <f t="shared" ref="V36:Z36" si="36">IF(IF(AND(V32&gt;=$AM31,V32&lt;=$AN31),MIN(V34+$AO31,IF(V32&gt;V34,V32+$AP31-1,V32+$AP31)),IF(AND(V32&gt;=$AM32,V32&lt;=$AN32),MIN(V34+$AO32,IF(V32&gt;V34,V32+$AP32-1,V32+$AP32)),IF(AND(V32&gt;=$AM33,V32&lt;=$AN33),MIN(V34+$AO33,IF(V32&gt;V34,V32+$AP33-1,V32+$AP33)),IF(AND(V32&gt;=$AM34,V32&lt;=$AN34),MIN(V34+$AO34,IF(V32&gt;V34,V32+$AP34-1,V32+$AP34)),IF(AND(V32&gt;=$AM35,V32&lt;=$AN35),MIN(V34+$AO34,IF(V32&gt;V34,V32+$AP34-1,V32+$AP34)),IF(AND(V32&gt;=$AM36,V32&lt;=$AN36),MIN(V34+$AO36,IF(V32&gt;V34,V32+$AP36-1,V32+$AP36)),IF(AND(V32&gt;=$AM37,V32&lt;=$AN37),MIN(V34+$AO37,IF(V32&gt;V34,V32+$AP37-1,V32+$AP37)),IF(AND(V32&gt;=$AM38,V32&lt;=$AN38),MIN(V34+$AO38,IF(V32&gt;V34,V32+$AP38-1,V32+$AP38)),IF(AND(V32&gt;=$AM39,V32&lt;=$AN39),MIN(V34+$AO39,IF(V32&gt;V34,V32+$AP39-1,V32+$AP39)),IF(AND(V32&gt;=$AM40,V32&lt;=$AN40),MIN(V34+$AO40,IF(V32&gt;V34,V32+$AP40-1,V32+$AP40)),IF(AND(V32&gt;=$AM41,V32&lt;=$AN41),MIN(V34+$AO41,IF(V32&gt;V34,V32+$AP41-1,V32+$AP41)))))))))))))&lt;1,IF(AND(V32&gt;=$AM31,V32&lt;=$AN31),MIN(V34+$AO31,IF(V32&gt;V34,V32+$AP31-1,V32+$AP31)),IF(AND(V32&gt;=$AM32,V32&lt;=$AN32),MIN(V34+$AO32,IF(V32&gt;V34,V32+$AP32-1,V32+$AP32)),IF(AND(V32&gt;=$AM33,V32&lt;=$AN33),MIN(V34+$AO33,IF(V32&gt;V34,V32+$AP33-1,V32+$AP33)),IF(AND(V32&gt;=$AM34,V32&lt;=$AN34),MIN(V34+$AO34,IF(V32&gt;V34,V32+$AP34-1,V32+$AP34)),IF(AND(V32&gt;=$AM35,V32&lt;=$AN35),MIN(V34+$AO34,IF(V32&gt;V34,V32+$AP34-1,V32+$AP34)),IF(AND(V32&gt;=$AM36,V32&lt;=$AN36),MIN(V34+$AO36,IF(V32&gt;V34,V32+$AP36-1,V32+$AP36)),IF(AND(V32&gt;=$AM37,V32&lt;=$AN37),MIN(V34+$AO37,IF(V32&gt;V34,V32+$AP37-1,V32+$AP37)),IF(AND(V32&gt;=$AM38,V32&lt;=$AN38),MIN(V34+$AO38,IF(V32&gt;V34,V32+$AP38-1,V32+$AP38)),IF(AND(V32&gt;=$AM39,V32&lt;=$AN39),MIN(V34+$AO39,IF(V32&gt;V34,V32+$AP39-1,V32+$AP39)),IF(AND(V32&gt;=$AM40,V32&lt;=$AN40),MIN(V34+$AO40,IF(V32&gt;V34,V32+$AP40-1,V32+$AP40)),IF(AND(V32&gt;=$AM41,V32&lt;=$AN41),MIN(V34+$AO41,IF(V32&gt;V34,V32+$AP41-1,V32+$AP41))))))))))))),IF(AND(V32&gt;=$AM31,V32&lt;=$AN31),MIN(V34+$AO31,IF(V32&gt;V34,V32+$AP31-1,V32+$AP31)),IF(AND(V32&gt;=$AM32,V32&lt;=$AN32),MIN(V34+$AO32,IF(V32&gt;V34,V32+$AP32-1,V32+$AP32)),IF(AND(V32&gt;=$AM33,V32&lt;=$AN33),MIN(V34+$AO33,IF(V32&gt;V34,V32+$AP33-1,V32+$AP33)),IF(AND(V32&gt;=$AM34,V32&lt;=$AN34),MIN(V34+$AO34,IF(V32&gt;V34,V32+$AP34-1,V32+$AP34)),IF(AND(V32&gt;=$AM35,V32&lt;=$AN35),MIN(V34+$AO34,IF(V32&gt;V34,V32+$AP34-1,V32+$AP34)),IF(AND(V32&gt;=$AM36,V32&lt;=$AN36),MIN(V34+$AO36,IF(V32&gt;V34,V32+$AP36-1,V32+$AP36)),IF(AND(V32&gt;=$AM37,V32&lt;=$AN37),MIN(V34+$AO37,IF(V32&gt;V34,V32+$AP37-1,V32+$AP37)),IF(AND(V32&gt;=$AM38,V32&lt;=$AN38),MIN(V34+$AO38,IF(V32&gt;V34,V32+$AP38-1,V32+$AP38)),IF(AND(V32&gt;=$AM39,V32&lt;=$AN39),MIN(V34+$AO39,IF(V32&gt;V34,V32+$AP39-1,V32+$AP39)),IF(AND(V32&gt;=$AM40,V32&lt;=$AN40),MIN(V34+$AO40,IF(V32&gt;V34,V32+$AP40-1,V32+$AP40)),IF(AND(V32&gt;=$AM41,V32&lt;=$AN41),MIN(V34+$AO41,IF(V32&gt;V34,V32+$AP41-1,V32+$AP41)))))))))))))-1)</f>
        <v>0.45833333333333348</v>
      </c>
      <c r="W36" s="75">
        <f t="shared" si="36"/>
        <v>0.45833333333333348</v>
      </c>
      <c r="X36" s="75">
        <f t="shared" si="36"/>
        <v>0.45833333333333348</v>
      </c>
      <c r="Y36" s="75">
        <f t="shared" si="36"/>
        <v>0.45833333333333348</v>
      </c>
      <c r="Z36" s="75">
        <f t="shared" si="36"/>
        <v>0.45833333333333348</v>
      </c>
      <c r="AA36" s="162"/>
      <c r="AC36" s="75">
        <f>IF(IF(AND(AC34&gt;=$AM31,AC34&lt;=$AN31),MIN(AC34+$AO31,IF(AC32&gt;AC34,AC32+$AP31-1,AC32+$AP31)),IF(AND(AC34&gt;=$AM32,AC34&lt;=$AN32),MIN(AC34+$AO32,IF(AC32&gt;AC34,AC32+$AP32-1,AC32+$AP32)),IF(AND(AC34&gt;=$AM33,AC34&lt;=$AN33),MIN(AC34+$AO33,IF(AC32&gt;AC34,AC32+$AP33-1,AC32+$AP33)),IF(AND(AC34&gt;=$AM34,AC34&lt;=$AN34),MIN(AC34+$AO34,IF(AC32&gt;AC34,AC32+$AP34-1,AC32+$AP34)),IF(AND(AC34&gt;=$AM35,AC34&lt;=$AN35),MIN(AC34+$AO34,IF(AC32&gt;AC34,AC32+$AP34-1,AC32+$AP34)),IF(AND(AC34&gt;=$AM36,AC34&lt;=$AN36),MIN(AC34+$AO36,IF(AC32&gt;AC34,AC32+$AP36-1,AC32+$AP36)),IF(AND(AC34&gt;=$AM37,AC34&lt;=$AN37),MIN(AC34+$AO37,IF(AC32&gt;AC34,AC32+$AP37-1,AC32+$AP37)),IF(AND(AC34&gt;=$AM38,AC34&lt;=$AN38),MIN(AC34+$AO38,IF(AC32&gt;AC34,AC32+$AP38-1,AC32+$AP38)),IF(AND(AC34&gt;=$AM39,AC34&lt;=$AN39),MIN(AC34+$AO39,IF(AC32&gt;AC34,AC32+$AP39-1,AC32+$AP39)),IF(AND(AC34&gt;=$AM40,AC34&lt;=$AN40),MIN(AC34+$AO40,IF(AC32&gt;AC34,AC32+$AP40-1,AC32+$AP40)),IF(AND(AC34&gt;=$AM41,AC34&lt;=$AN41),MIN(AC34+$AO41,IF(AC32&gt;AC34,AC32+$AP41-1,AC32+$AP41)))))))))))))&lt;1,IF(AND(AC34&gt;=$AM31,AC34&lt;=$AN31),MIN(AC34+$AO31,IF(AC32&gt;AC34,AC32+$AP31-1,AC32+$AP31)),IF(AND(AC34&gt;=$AM32,AC34&lt;=$AN32),MIN(AC34+$AO32,IF(AC32&gt;AC34,AC32+$AP32-1,AC32+$AP32)),IF(AND(AC34&gt;=$AM33,AC34&lt;=$AN33),MIN(AC34+$AO33,IF(AC32&gt;AC34,AC32+$AP33-1,AC32+$AP33)),IF(AND(AC34&gt;=$AM34,AC34&lt;=$AN34),MIN(AC34+$AO34,IF(AC32&gt;AC34,AC32+$AP34-1,AC32+$AP34)),IF(AND(AC34&gt;=$AM35,AC34&lt;=$AN35),MIN(AC34+$AO34,IF(AC32&gt;AC34,AC32+$AP34-1,AC32+$AP34)),IF(AND(AC34&gt;=$AM36,AC34&lt;=$AN36),MIN(AC34+$AO36,IF(AC32&gt;AC34,AC32+$AP36-1,AC32+$AP36)),IF(AND(AC34&gt;=$AM37,AC34&lt;=$AN37),MIN(AC34+$AO37,IF(AC32&gt;AC34,AC32+$AP37-1,AC32+$AP37)),IF(AND(AC34&gt;=$AM38,AC34&lt;=$AN38),MIN(AC34+$AO38,IF(AC32&gt;AC34,AC32+$AP38-1,AC32+$AP38)),IF(AND(AC34&gt;=$AM39,AC34&lt;=$AN39),MIN(AC34+$AO39,IF(AC32&gt;AC34,AC32+$AP39-1,AC32+$AP39)),IF(AND(AC34&gt;=$AM40,AC34&lt;=$AN40),MIN(AC34+$AO40,IF(AC32&gt;AC34,AC32+$AP40-1,AC32+$AP40)),IF(AND(AC34&gt;=$AM41,AC34&lt;=$AN41),MIN(AC34+$AO41,IF(AC32&gt;AC34,AC32+$AP41-1,AC32+$AP41))))))))))))),IF(AND(AC34&gt;=$AM31,AC34&lt;=$AN31),MIN(AC34+$AO31,IF(AC32&gt;AC34,AC32+$AP31-1,AC32+$AP31)),IF(AND(AC34&gt;=$AM32,AC34&lt;=$AN32),MIN(AC34+$AO32,IF(AC32&gt;AC34,AC32+$AP32-1,AC32+$AP32)),IF(AND(AC34&gt;=$AM33,AC34&lt;=$AN33),MIN(AC34+$AO33,IF(AC32&gt;AC34,AC32+$AP33-1,AC32+$AP33)),IF(AND(AC34&gt;=$AM34,AC34&lt;=$AN34),MIN(AC34+$AO34,IF(AC32&gt;AC34,AC32+$AP34-1,AC32+$AP34)),IF(AND(AC34&gt;=$AM35,AC34&lt;=$AN35),MIN(AC34+$AO34,IF(AC32&gt;AC34,AC32+$AP34-1,AC32+$AP34)),IF(AND(AC34&gt;=$AM36,AC34&lt;=$AN36),MIN(AC34+$AO36,IF(AC32&gt;AC34,AC32+$AP36-1,AC32+$AP36)),IF(AND(AC34&gt;=$AM37,AC34&lt;=$AN37),MIN(AC34+$AO37,IF(AC32&gt;AC34,AC32+$AP37-1,AC32+$AP37)),IF(AND(AC34&gt;=$AM38,AC34&lt;=$AN38),MIN(AC34+$AO38,IF(AC32&gt;AC34,AC32+$AP38-1,AC32+$AP38)),IF(AND(AC34&gt;=$AM39,AC34&lt;=$AN39),MIN(AC34+$AO39,IF(AC32&gt;AC34,AC32+$AP39-1,AC32+$AP39)),IF(AND(AC34&gt;=$AM40,AC34&lt;=$AN40),MIN(AC34+$AO40,IF(AC32&gt;AC34,AC32+$AP40-1,AC32+$AP40)),IF(AND(AC34&gt;=$AM41,AC34&lt;=$AN41),MIN(AC34+$AO41,IF(AC32&gt;AC34,AC32+$AP41-1,AC32+$AP41)))))))))))))-1)</f>
        <v>0.45833333333333348</v>
      </c>
      <c r="AD36" s="75">
        <f>IF(IF(AND(AD34&gt;=$AM31,AD34&lt;=$AN31),MIN(AD34+$AO31,IF(AD32&gt;AD34,AD32+$AP31-1,AD32+$AP31)),IF(AND(AD34&gt;=$AM32,AD34&lt;=$AN32),MIN(AD34+$AO32,IF(AD32&gt;AD34,AD32+$AP32-1,AD32+$AP32)),IF(AND(AD34&gt;=$AM33,AD34&lt;=$AN33),MIN(AD34+$AO33,IF(AD32&gt;AD34,AD32+$AP33-1,AD32+$AP33)),IF(AND(AD34&gt;=$AM34,AD34&lt;=$AN34),MIN(AD34+$AO34,IF(AD32&gt;AD34,AD32+$AP34-1,AD32+$AP34)),IF(AND(AD34&gt;=$AM35,AD34&lt;=$AN35),MIN(AD34+$AO34,IF(AD32&gt;AD34,AD32+$AP34-1,AD32+$AP34)),IF(AND(AD34&gt;=$AM36,AD34&lt;=$AN36),MIN(AD34+$AO36,IF(AD32&gt;AD34,AD32+$AP36-1,AD32+$AP36)),IF(AND(AD34&gt;=$AM37,AD34&lt;=$AN37),MIN(AD34+$AO37,IF(AD32&gt;AD34,AD32+$AP37-1,AD32+$AP37)),IF(AND(AD34&gt;=$AM38,AD34&lt;=$AN38),MIN(AD34+$AO38,IF(AD32&gt;AD34,AD32+$AP38-1,AD32+$AP38)),IF(AND(AD34&gt;=$AM39,AD34&lt;=$AN39),MIN(AD34+$AO39,IF(AD32&gt;AD34,AD32+$AP39-1,AD32+$AP39)),IF(AND(AD34&gt;=$AM40,AD34&lt;=$AN40),MIN(AD34+$AO40,IF(AD32&gt;AD34,AD32+$AP40-1,AD32+$AP40)),IF(AND(AD34&gt;=$AM41,AD34&lt;=$AN41),MIN(AD34+$AO41,IF(AD32&gt;AD34,AD32+$AP41-1,AD32+$AP41)))))))))))))&lt;1,IF(AND(AD34&gt;=$AM31,AD34&lt;=$AN31),MIN(AD34+$AO31,IF(AD32&gt;AD34,AD32+$AP31-1,AD32+$AP31)),IF(AND(AD34&gt;=$AM32,AD34&lt;=$AN32),MIN(AD34+$AO32,IF(AD32&gt;AD34,AD32+$AP32-1,AD32+$AP32)),IF(AND(AD34&gt;=$AM33,AD34&lt;=$AN33),MIN(AD34+$AO33,IF(AD32&gt;AD34,AD32+$AP33-1,AD32+$AP33)),IF(AND(AD34&gt;=$AM34,AD34&lt;=$AN34),MIN(AD34+$AO34,IF(AD32&gt;AD34,AD32+$AP34-1,AD32+$AP34)),IF(AND(AD34&gt;=$AM35,AD34&lt;=$AN35),MIN(AD34+$AO34,IF(AD32&gt;AD34,AD32+$AP34-1,AD32+$AP34)),IF(AND(AD34&gt;=$AM36,AD34&lt;=$AN36),MIN(AD34+$AO36,IF(AD32&gt;AD34,AD32+$AP36-1,AD32+$AP36)),IF(AND(AD34&gt;=$AM37,AD34&lt;=$AN37),MIN(AD34+$AO37,IF(AD32&gt;AD34,AD32+$AP37-1,AD32+$AP37)),IF(AND(AD34&gt;=$AM38,AD34&lt;=$AN38),MIN(AD34+$AO38,IF(AD32&gt;AD34,AD32+$AP38-1,AD32+$AP38)),IF(AND(AD34&gt;=$AM39,AD34&lt;=$AN39),MIN(AD34+$AO39,IF(AD32&gt;AD34,AD32+$AP39-1,AD32+$AP39)),IF(AND(AD34&gt;=$AM40,AD34&lt;=$AN40),MIN(AD34+$AO40,IF(AD32&gt;AD34,AD32+$AP40-1,AD32+$AP40)),IF(AND(AD34&gt;=$AM41,AD34&lt;=$AN41),MIN(AD34+$AO41,IF(AD32&gt;AD34,AD32+$AP41-1,AD32+$AP41))))))))))))),IF(AND(AD34&gt;=$AM31,AD34&lt;=$AN31),MIN(AD34+$AO31,IF(AD32&gt;AD34,AD32+$AP31-1,AD32+$AP31)),IF(AND(AD34&gt;=$AM32,AD34&lt;=$AN32),MIN(AD34+$AO32,IF(AD32&gt;AD34,AD32+$AP32-1,AD32+$AP32)),IF(AND(AD34&gt;=$AM33,AD34&lt;=$AN33),MIN(AD34+$AO33,IF(AD32&gt;AD34,AD32+$AP33-1,AD32+$AP33)),IF(AND(AD34&gt;=$AM34,AD34&lt;=$AN34),MIN(AD34+$AO34,IF(AD32&gt;AD34,AD32+$AP34-1,AD32+$AP34)),IF(AND(AD34&gt;=$AM35,AD34&lt;=$AN35),MIN(AD34+$AO34,IF(AD32&gt;AD34,AD32+$AP34-1,AD32+$AP34)),IF(AND(AD34&gt;=$AM36,AD34&lt;=$AN36),MIN(AD34+$AO36,IF(AD32&gt;AD34,AD32+$AP36-1,AD32+$AP36)),IF(AND(AD34&gt;=$AM37,AD34&lt;=$AN37),MIN(AD34+$AO37,IF(AD32&gt;AD34,AD32+$AP37-1,AD32+$AP37)),IF(AND(AD34&gt;=$AM38,AD34&lt;=$AN38),MIN(AD34+$AO38,IF(AD32&gt;AD34,AD32+$AP38-1,AD32+$AP38)),IF(AND(AD34&gt;=$AM39,AD34&lt;=$AN39),MIN(AD34+$AO39,IF(AD32&gt;AD34,AD32+$AP39-1,AD32+$AP39)),IF(AND(AD34&gt;=$AM40,AD34&lt;=$AN40),MIN(AD34+$AO40,IF(AD32&gt;AD34,AD32+$AP40-1,AD32+$AP40)),IF(AND(AD34&gt;=$AM41,AD34&lt;=$AN41),MIN(AD34+$AO41,IF(AD32&gt;AD34,AD32+$AP41-1,AD32+$AP41)))))))))))))-1)</f>
        <v>0.45833333333333348</v>
      </c>
      <c r="AE36" s="75">
        <f>IF(IF(AND(AE34&gt;=$AM31,AE34&lt;=$AN31),MIN(AE34+$AO31,IF(AE32&gt;AE34,AE32+$AP31-1,AE32+$AP31)),IF(AND(AE34&gt;=$AM32,AE34&lt;=$AN32),MIN(AE34+$AO32,IF(AE32&gt;AE34,AE32+$AP32-1,AE32+$AP32)),IF(AND(AE34&gt;=$AM33,AE34&lt;=$AN33),MIN(AE34+$AO33,IF(AE32&gt;AE34,AE32+$AP33-1,AE32+$AP33)),IF(AND(AE34&gt;=$AM34,AE34&lt;=$AN34),MIN(AE34+$AO34,IF(AE32&gt;AE34,AE32+$AP34-1,AE32+$AP34)),IF(AND(AE34&gt;=$AM35,AE34&lt;=$AN35),MIN(AE34+$AO34,IF(AE32&gt;AE34,AE32+$AP34-1,AE32+$AP34)),IF(AND(AE34&gt;=$AM36,AE34&lt;=$AN36),MIN(AE34+$AO36,IF(AE32&gt;AE34,AE32+$AP36-1,AE32+$AP36)),IF(AND(AE34&gt;=$AM37,AE34&lt;=$AN37),MIN(AE34+$AO37,IF(AE32&gt;AE34,AE32+$AP37-1,AE32+$AP37)),IF(AND(AE34&gt;=$AM38,AE34&lt;=$AN38),MIN(AE34+$AO38,IF(AE32&gt;AE34,AE32+$AP38-1,AE32+$AP38)),IF(AND(AE34&gt;=$AM39,AE34&lt;=$AN39),MIN(AE34+$AO39,IF(AE32&gt;AE34,AE32+$AP39-1,AE32+$AP39)),IF(AND(AE34&gt;=$AM40,AE34&lt;=$AN40),MIN(AE34+$AO40,IF(AE32&gt;AE34,AE32+$AP40-1,AE32+$AP40)),IF(AND(AE34&gt;=$AM41,AE34&lt;=$AN41),MIN(AE34+$AO41,IF(AE32&gt;AE34,AE32+$AP41-1,AE32+$AP41)))))))))))))&lt;1,IF(AND(AE34&gt;=$AM31,AE34&lt;=$AN31),MIN(AE34+$AO31,IF(AE32&gt;AE34,AE32+$AP31-1,AE32+$AP31)),IF(AND(AE34&gt;=$AM32,AE34&lt;=$AN32),MIN(AE34+$AO32,IF(AE32&gt;AE34,AE32+$AP32-1,AE32+$AP32)),IF(AND(AE34&gt;=$AM33,AE34&lt;=$AN33),MIN(AE34+$AO33,IF(AE32&gt;AE34,AE32+$AP33-1,AE32+$AP33)),IF(AND(AE34&gt;=$AM34,AE34&lt;=$AN34),MIN(AE34+$AO34,IF(AE32&gt;AE34,AE32+$AP34-1,AE32+$AP34)),IF(AND(AE34&gt;=$AM35,AE34&lt;=$AN35),MIN(AE34+$AO34,IF(AE32&gt;AE34,AE32+$AP34-1,AE32+$AP34)),IF(AND(AE34&gt;=$AM36,AE34&lt;=$AN36),MIN(AE34+$AO36,IF(AE32&gt;AE34,AE32+$AP36-1,AE32+$AP36)),IF(AND(AE34&gt;=$AM37,AE34&lt;=$AN37),MIN(AE34+$AO37,IF(AE32&gt;AE34,AE32+$AP37-1,AE32+$AP37)),IF(AND(AE34&gt;=$AM38,AE34&lt;=$AN38),MIN(AE34+$AO38,IF(AE32&gt;AE34,AE32+$AP38-1,AE32+$AP38)),IF(AND(AE34&gt;=$AM39,AE34&lt;=$AN39),MIN(AE34+$AO39,IF(AE32&gt;AE34,AE32+$AP39-1,AE32+$AP39)),IF(AND(AE34&gt;=$AM40,AE34&lt;=$AN40),MIN(AE34+$AO40,IF(AE32&gt;AE34,AE32+$AP40-1,AE32+$AP40)),IF(AND(AE34&gt;=$AM41,AE34&lt;=$AN41),MIN(AE34+$AO41,IF(AE32&gt;AE34,AE32+$AP41-1,AE32+$AP41))))))))))))),IF(AND(AE34&gt;=$AM31,AE34&lt;=$AN31),MIN(AE34+$AO31,IF(AE32&gt;AE34,AE32+$AP31-1,AE32+$AP31)),IF(AND(AE34&gt;=$AM32,AE34&lt;=$AN32),MIN(AE34+$AO32,IF(AE32&gt;AE34,AE32+$AP32-1,AE32+$AP32)),IF(AND(AE34&gt;=$AM33,AE34&lt;=$AN33),MIN(AE34+$AO33,IF(AE32&gt;AE34,AE32+$AP33-1,AE32+$AP33)),IF(AND(AE34&gt;=$AM34,AE34&lt;=$AN34),MIN(AE34+$AO34,IF(AE32&gt;AE34,AE32+$AP34-1,AE32+$AP34)),IF(AND(AE34&gt;=$AM35,AE34&lt;=$AN35),MIN(AE34+$AO34,IF(AE32&gt;AE34,AE32+$AP34-1,AE32+$AP34)),IF(AND(AE34&gt;=$AM36,AE34&lt;=$AN36),MIN(AE34+$AO36,IF(AE32&gt;AE34,AE32+$AP36-1,AE32+$AP36)),IF(AND(AE34&gt;=$AM37,AE34&lt;=$AN37),MIN(AE34+$AO37,IF(AE32&gt;AE34,AE32+$AP37-1,AE32+$AP37)),IF(AND(AE34&gt;=$AM38,AE34&lt;=$AN38),MIN(AE34+$AO38,IF(AE32&gt;AE34,AE32+$AP38-1,AE32+$AP38)),IF(AND(AE34&gt;=$AM39,AE34&lt;=$AN39),MIN(AE34+$AO39,IF(AE32&gt;AE34,AE32+$AP39-1,AE32+$AP39)),IF(AND(AE34&gt;=$AM40,AE34&lt;=$AN40),MIN(AE34+$AO40,IF(AE32&gt;AE34,AE32+$AP40-1,AE32+$AP40)),IF(AND(AE34&gt;=$AM41,AE34&lt;=$AN41),MIN(AE34+$AO41,IF(AE32&gt;AE34,AE32+$AP41-1,AE32+$AP41)))))))))))))-1)</f>
        <v>0.45833333333333348</v>
      </c>
      <c r="AF36" s="75">
        <f>IF(IF(AND(AF34&gt;=$AM31,AF34&lt;=$AN31),MIN(AF34+$AO31,IF(AF32&gt;AF34,AF32+$AP31-1,AF32+$AP31)),IF(AND(AF34&gt;=$AM32,AF34&lt;=$AN32),MIN(AF34+$AO32,IF(AF32&gt;AF34,AF32+$AP32-1,AF32+$AP32)),IF(AND(AF34&gt;=$AM33,AF34&lt;=$AN33),MIN(AF34+$AO33,IF(AF32&gt;AF34,AF32+$AP33-1,AF32+$AP33)),IF(AND(AF34&gt;=$AM34,AF34&lt;=$AN34),MIN(AF34+$AO34,IF(AF32&gt;AF34,AF32+$AP34-1,AF32+$AP34)),IF(AND(AF34&gt;=$AM35,AF34&lt;=$AN35),MIN(AF34+$AO34,IF(AF32&gt;AF34,AF32+$AP34-1,AF32+$AP34)),IF(AND(AF34&gt;=$AM36,AF34&lt;=$AN36),MIN(AF34+$AO36,IF(AF32&gt;AF34,AF32+$AP36-1,AF32+$AP36)),IF(AND(AF34&gt;=$AM37,AF34&lt;=$AN37),MIN(AF34+$AO37,IF(AF32&gt;AF34,AF32+$AP37-1,AF32+$AP37)),IF(AND(AF34&gt;=$AM38,AF34&lt;=$AN38),MIN(AF34+$AO38,IF(AF32&gt;AF34,AF32+$AP38-1,AF32+$AP38)),IF(AND(AF34&gt;=$AM39,AF34&lt;=$AN39),MIN(AF34+$AO39,IF(AF32&gt;AF34,AF32+$AP39-1,AF32+$AP39)),IF(AND(AF34&gt;=$AM40,AF34&lt;=$AN40),MIN(AF34+$AO40,IF(AF32&gt;AF34,AF32+$AP40-1,AF32+$AP40)),IF(AND(AF34&gt;=$AM41,AF34&lt;=$AN41),MIN(AF34+$AO41,IF(AF32&gt;AF34,AF32+$AP41-1,AF32+$AP41)))))))))))))&lt;1,IF(AND(AF34&gt;=$AM31,AF34&lt;=$AN31),MIN(AF34+$AO31,IF(AF32&gt;AF34,AF32+$AP31-1,AF32+$AP31)),IF(AND(AF34&gt;=$AM32,AF34&lt;=$AN32),MIN(AF34+$AO32,IF(AF32&gt;AF34,AF32+$AP32-1,AF32+$AP32)),IF(AND(AF34&gt;=$AM33,AF34&lt;=$AN33),MIN(AF34+$AO33,IF(AF32&gt;AF34,AF32+$AP33-1,AF32+$AP33)),IF(AND(AF34&gt;=$AM34,AF34&lt;=$AN34),MIN(AF34+$AO34,IF(AF32&gt;AF34,AF32+$AP34-1,AF32+$AP34)),IF(AND(AF34&gt;=$AM35,AF34&lt;=$AN35),MIN(AF34+$AO34,IF(AF32&gt;AF34,AF32+$AP34-1,AF32+$AP34)),IF(AND(AF34&gt;=$AM36,AF34&lt;=$AN36),MIN(AF34+$AO36,IF(AF32&gt;AF34,AF32+$AP36-1,AF32+$AP36)),IF(AND(AF34&gt;=$AM37,AF34&lt;=$AN37),MIN(AF34+$AO37,IF(AF32&gt;AF34,AF32+$AP37-1,AF32+$AP37)),IF(AND(AF34&gt;=$AM38,AF34&lt;=$AN38),MIN(AF34+$AO38,IF(AF32&gt;AF34,AF32+$AP38-1,AF32+$AP38)),IF(AND(AF34&gt;=$AM39,AF34&lt;=$AN39),MIN(AF34+$AO39,IF(AF32&gt;AF34,AF32+$AP39-1,AF32+$AP39)),IF(AND(AF34&gt;=$AM40,AF34&lt;=$AN40),MIN(AF34+$AO40,IF(AF32&gt;AF34,AF32+$AP40-1,AF32+$AP40)),IF(AND(AF34&gt;=$AM41,AF34&lt;=$AN41),MIN(AF34+$AO41,IF(AF32&gt;AF34,AF32+$AP41-1,AF32+$AP41))))))))))))),IF(AND(AF34&gt;=$AM31,AF34&lt;=$AN31),MIN(AF34+$AO31,IF(AF32&gt;AF34,AF32+$AP31-1,AF32+$AP31)),IF(AND(AF34&gt;=$AM32,AF34&lt;=$AN32),MIN(AF34+$AO32,IF(AF32&gt;AF34,AF32+$AP32-1,AF32+$AP32)),IF(AND(AF34&gt;=$AM33,AF34&lt;=$AN33),MIN(AF34+$AO33,IF(AF32&gt;AF34,AF32+$AP33-1,AF32+$AP33)),IF(AND(AF34&gt;=$AM34,AF34&lt;=$AN34),MIN(AF34+$AO34,IF(AF32&gt;AF34,AF32+$AP34-1,AF32+$AP34)),IF(AND(AF34&gt;=$AM35,AF34&lt;=$AN35),MIN(AF34+$AO34,IF(AF32&gt;AF34,AF32+$AP34-1,AF32+$AP34)),IF(AND(AF34&gt;=$AM36,AF34&lt;=$AN36),MIN(AF34+$AO36,IF(AF32&gt;AF34,AF32+$AP36-1,AF32+$AP36)),IF(AND(AF34&gt;=$AM37,AF34&lt;=$AN37),MIN(AF34+$AO37,IF(AF32&gt;AF34,AF32+$AP37-1,AF32+$AP37)),IF(AND(AF34&gt;=$AM38,AF34&lt;=$AN38),MIN(AF34+$AO38,IF(AF32&gt;AF34,AF32+$AP38-1,AF32+$AP38)),IF(AND(AF34&gt;=$AM39,AF34&lt;=$AN39),MIN(AF34+$AO39,IF(AF32&gt;AF34,AF32+$AP39-1,AF32+$AP39)),IF(AND(AF34&gt;=$AM40,AF34&lt;=$AN40),MIN(AF34+$AO40,IF(AF32&gt;AF34,AF32+$AP40-1,AF32+$AP40)),IF(AND(AF34&gt;=$AM41,AF34&lt;=$AN41),MIN(AF34+$AO41,IF(AF32&gt;AF34,AF32+$AP41-1,AF32+$AP41)))))))))))))-1)</f>
        <v>0.45833333333333348</v>
      </c>
      <c r="AG36" s="75">
        <f>IF(IF(AND(AG34&gt;=$AM31,AG34&lt;=$AN31),MIN(AG34+$AO31,IF(AG32&gt;AG34,AG32+$AP31-1,AG32+$AP31)),IF(AND(AG34&gt;=$AM32,AG34&lt;=$AN32),MIN(AG34+$AO32,IF(AG32&gt;AG34,AG32+$AP32-1,AG32+$AP32)),IF(AND(AG34&gt;=$AM33,AG34&lt;=$AN33),MIN(AG34+$AO33,IF(AG32&gt;AG34,AG32+$AP33-1,AG32+$AP33)),IF(AND(AG34&gt;=$AM34,AG34&lt;=$AN34),MIN(AG34+$AO34,IF(AG32&gt;AG34,AG32+$AP34-1,AG32+$AP34)),IF(AND(AG34&gt;=$AM35,AG34&lt;=$AN35),MIN(AG34+$AO34,IF(AG32&gt;AG34,AG32+$AP34-1,AG32+$AP34)),IF(AND(AG34&gt;=$AM36,AG34&lt;=$AN36),MIN(AG34+$AO36,IF(AG32&gt;AG34,AG32+$AP36-1,AG32+$AP36)),IF(AND(AG34&gt;=$AM37,AG34&lt;=$AN37),MIN(AG34+$AO37,IF(AG32&gt;AG34,AG32+$AP37-1,AG32+$AP37)),IF(AND(AG34&gt;=$AM38,AG34&lt;=$AN38),MIN(AG34+$AO38,IF(AG32&gt;AG34,AG32+$AP38-1,AG32+$AP38)),IF(AND(AG34&gt;=$AM39,AG34&lt;=$AN39),MIN(AG34+$AO39,IF(AG32&gt;AG34,AG32+$AP39-1,AG32+$AP39)),IF(AND(AG34&gt;=$AM40,AG34&lt;=$AN40),MIN(AG34+$AO40,IF(AG32&gt;AG34,AG32+$AP40-1,AG32+$AP40)),IF(AND(AG34&gt;=$AM41,AG34&lt;=$AN41),MIN(AG34+$AO41,IF(AG32&gt;AG34,AG32+$AP41-1,AG32+$AP41)))))))))))))&lt;1,IF(AND(AG34&gt;=$AM31,AG34&lt;=$AN31),MIN(AG34+$AO31,IF(AG32&gt;AG34,AG32+$AP31-1,AG32+$AP31)),IF(AND(AG34&gt;=$AM32,AG34&lt;=$AN32),MIN(AG34+$AO32,IF(AG32&gt;AG34,AG32+$AP32-1,AG32+$AP32)),IF(AND(AG34&gt;=$AM33,AG34&lt;=$AN33),MIN(AG34+$AO33,IF(AG32&gt;AG34,AG32+$AP33-1,AG32+$AP33)),IF(AND(AG34&gt;=$AM34,AG34&lt;=$AN34),MIN(AG34+$AO34,IF(AG32&gt;AG34,AG32+$AP34-1,AG32+$AP34)),IF(AND(AG34&gt;=$AM35,AG34&lt;=$AN35),MIN(AG34+$AO34,IF(AG32&gt;AG34,AG32+$AP34-1,AG32+$AP34)),IF(AND(AG34&gt;=$AM36,AG34&lt;=$AN36),MIN(AG34+$AO36,IF(AG32&gt;AG34,AG32+$AP36-1,AG32+$AP36)),IF(AND(AG34&gt;=$AM37,AG34&lt;=$AN37),MIN(AG34+$AO37,IF(AG32&gt;AG34,AG32+$AP37-1,AG32+$AP37)),IF(AND(AG34&gt;=$AM38,AG34&lt;=$AN38),MIN(AG34+$AO38,IF(AG32&gt;AG34,AG32+$AP38-1,AG32+$AP38)),IF(AND(AG34&gt;=$AM39,AG34&lt;=$AN39),MIN(AG34+$AO39,IF(AG32&gt;AG34,AG32+$AP39-1,AG32+$AP39)),IF(AND(AG34&gt;=$AM40,AG34&lt;=$AN40),MIN(AG34+$AO40,IF(AG32&gt;AG34,AG32+$AP40-1,AG32+$AP40)),IF(AND(AG34&gt;=$AM41,AG34&lt;=$AN41),MIN(AG34+$AO41,IF(AG32&gt;AG34,AG32+$AP41-1,AG32+$AP41))))))))))))),IF(AND(AG34&gt;=$AM31,AG34&lt;=$AN31),MIN(AG34+$AO31,IF(AG32&gt;AG34,AG32+$AP31-1,AG32+$AP31)),IF(AND(AG34&gt;=$AM32,AG34&lt;=$AN32),MIN(AG34+$AO32,IF(AG32&gt;AG34,AG32+$AP32-1,AG32+$AP32)),IF(AND(AG34&gt;=$AM33,AG34&lt;=$AN33),MIN(AG34+$AO33,IF(AG32&gt;AG34,AG32+$AP33-1,AG32+$AP33)),IF(AND(AG34&gt;=$AM34,AG34&lt;=$AN34),MIN(AG34+$AO34,IF(AG32&gt;AG34,AG32+$AP34-1,AG32+$AP34)),IF(AND(AG34&gt;=$AM35,AG34&lt;=$AN35),MIN(AG34+$AO34,IF(AG32&gt;AG34,AG32+$AP34-1,AG32+$AP34)),IF(AND(AG34&gt;=$AM36,AG34&lt;=$AN36),MIN(AG34+$AO36,IF(AG32&gt;AG34,AG32+$AP36-1,AG32+$AP36)),IF(AND(AG34&gt;=$AM37,AG34&lt;=$AN37),MIN(AG34+$AO37,IF(AG32&gt;AG34,AG32+$AP37-1,AG32+$AP37)),IF(AND(AG34&gt;=$AM38,AG34&lt;=$AN38),MIN(AG34+$AO38,IF(AG32&gt;AG34,AG32+$AP38-1,AG32+$AP38)),IF(AND(AG34&gt;=$AM39,AG34&lt;=$AN39),MIN(AG34+$AO39,IF(AG32&gt;AG34,AG32+$AP39-1,AG32+$AP39)),IF(AND(AG34&gt;=$AM40,AG34&lt;=$AN40),MIN(AG34+$AO40,IF(AG32&gt;AG34,AG32+$AP40-1,AG32+$AP40)),IF(AND(AG34&gt;=$AM41,AG34&lt;=$AN41),MIN(AG34+$AO41,IF(AG32&gt;AG34,AG32+$AP41-1,AG32+$AP41)))))))))))))-1)</f>
        <v>0.45833333333333348</v>
      </c>
      <c r="AH36" s="162"/>
      <c r="AM36" s="69">
        <v>0.5</v>
      </c>
      <c r="AN36" s="69">
        <f>AM37-((1/60)/24)</f>
        <v>0.54097222222222219</v>
      </c>
      <c r="AO36" s="76">
        <v>0.61458333333333337</v>
      </c>
      <c r="AP36" s="69">
        <v>0.625</v>
      </c>
      <c r="AQ36" s="85">
        <v>0.33333333333333331</v>
      </c>
      <c r="AR36" s="76">
        <v>0.61458333333333337</v>
      </c>
    </row>
    <row r="37" spans="1:44" ht="15" customHeight="1" x14ac:dyDescent="0.25">
      <c r="A37" s="154" t="s">
        <v>111</v>
      </c>
      <c r="B37" s="155"/>
      <c r="C37" s="155"/>
      <c r="D37" s="155"/>
      <c r="E37" s="156"/>
      <c r="F37" s="162"/>
      <c r="H37" s="154" t="s">
        <v>111</v>
      </c>
      <c r="I37" s="155"/>
      <c r="J37" s="155"/>
      <c r="K37" s="155"/>
      <c r="L37" s="156"/>
      <c r="M37" s="162"/>
      <c r="O37" s="154" t="s">
        <v>111</v>
      </c>
      <c r="P37" s="155"/>
      <c r="Q37" s="155"/>
      <c r="R37" s="155"/>
      <c r="S37" s="156"/>
      <c r="T37" s="162"/>
      <c r="V37" s="154" t="s">
        <v>111</v>
      </c>
      <c r="W37" s="155"/>
      <c r="X37" s="155"/>
      <c r="Y37" s="155"/>
      <c r="Z37" s="156"/>
      <c r="AA37" s="162"/>
      <c r="AC37" s="154" t="s">
        <v>111</v>
      </c>
      <c r="AD37" s="155"/>
      <c r="AE37" s="155"/>
      <c r="AF37" s="155"/>
      <c r="AG37" s="156"/>
      <c r="AH37" s="162"/>
      <c r="AM37" s="69">
        <v>0.54166666666666663</v>
      </c>
      <c r="AN37" s="69">
        <f t="shared" ref="AN37:AN40" si="37">AM38-((1/60)/24)</f>
        <v>0.70763888888888893</v>
      </c>
      <c r="AO37" s="76">
        <v>0.61458333333333337</v>
      </c>
      <c r="AP37" s="69">
        <v>0.625</v>
      </c>
      <c r="AQ37" s="85">
        <v>0.33333333333333331</v>
      </c>
      <c r="AR37" s="76">
        <v>0.61458333333333337</v>
      </c>
    </row>
    <row r="38" spans="1:44" x14ac:dyDescent="0.25">
      <c r="A38" s="69">
        <f>IF((A36+9/24)&lt;1,(A36+9/24),(A36+9/24)-1)</f>
        <v>0.20833333333333348</v>
      </c>
      <c r="B38" s="69">
        <f t="shared" ref="B38:E38" si="38">IF((B36+9/24)&lt;1,(B36+9/24),(B36+9/24)-1)</f>
        <v>0.20833333333333348</v>
      </c>
      <c r="C38" s="69">
        <f t="shared" si="38"/>
        <v>0.20833333333333348</v>
      </c>
      <c r="D38" s="69">
        <f t="shared" si="38"/>
        <v>0.20833333333333348</v>
      </c>
      <c r="E38" s="69">
        <f t="shared" si="38"/>
        <v>0.20833333333333348</v>
      </c>
      <c r="F38" s="162"/>
      <c r="H38" s="69">
        <f t="shared" ref="H38:L38" si="39">IF((H36+9/24)&lt;1,(H36+9/24),(H36+9/24)-1)</f>
        <v>0.66666666666666652</v>
      </c>
      <c r="I38" s="69">
        <f t="shared" si="39"/>
        <v>0.66666666666666652</v>
      </c>
      <c r="J38" s="69">
        <f t="shared" si="39"/>
        <v>0.66666666666666652</v>
      </c>
      <c r="K38" s="69">
        <f t="shared" si="39"/>
        <v>0.66666666666666652</v>
      </c>
      <c r="L38" s="69">
        <f t="shared" si="39"/>
        <v>0.66666666666666652</v>
      </c>
      <c r="M38" s="162"/>
      <c r="O38" s="69">
        <f t="shared" ref="O38:S38" si="40">IF((O36+9/24)&lt;1,(O36+9/24),(O36+9/24)-1)</f>
        <v>0.66666666666666652</v>
      </c>
      <c r="P38" s="69">
        <f t="shared" si="40"/>
        <v>0.66666666666666652</v>
      </c>
      <c r="Q38" s="69">
        <f t="shared" si="40"/>
        <v>0.66666666666666652</v>
      </c>
      <c r="R38" s="69">
        <f t="shared" si="40"/>
        <v>0.66666666666666652</v>
      </c>
      <c r="S38" s="69">
        <f t="shared" si="40"/>
        <v>0.66666666666666652</v>
      </c>
      <c r="T38" s="162"/>
      <c r="V38" s="69">
        <f t="shared" ref="V38:Z38" si="41">IF((V36+9/24)&lt;1,(V36+9/24),(V36+9/24)-1)</f>
        <v>0.83333333333333348</v>
      </c>
      <c r="W38" s="69">
        <f t="shared" si="41"/>
        <v>0.83333333333333348</v>
      </c>
      <c r="X38" s="69">
        <f t="shared" si="41"/>
        <v>0.83333333333333348</v>
      </c>
      <c r="Y38" s="69">
        <f t="shared" si="41"/>
        <v>0.83333333333333348</v>
      </c>
      <c r="Z38" s="69">
        <f t="shared" si="41"/>
        <v>0.83333333333333348</v>
      </c>
      <c r="AA38" s="162"/>
      <c r="AC38" s="69">
        <f t="shared" ref="AC38:AG38" si="42">IF((AC36+9/24)&lt;1,(AC36+9/24),(AC36+9/24)-1)</f>
        <v>0.83333333333333348</v>
      </c>
      <c r="AD38" s="69">
        <f t="shared" si="42"/>
        <v>0.83333333333333348</v>
      </c>
      <c r="AE38" s="69">
        <f t="shared" si="42"/>
        <v>0.83333333333333348</v>
      </c>
      <c r="AF38" s="69">
        <f t="shared" si="42"/>
        <v>0.83333333333333348</v>
      </c>
      <c r="AG38" s="69">
        <f t="shared" si="42"/>
        <v>0.83333333333333348</v>
      </c>
      <c r="AH38" s="162"/>
      <c r="AM38" s="69">
        <v>0.70833333333333337</v>
      </c>
      <c r="AN38" s="69">
        <f t="shared" si="37"/>
        <v>0.83263888888888893</v>
      </c>
      <c r="AO38" s="76">
        <v>0.61458333333333337</v>
      </c>
      <c r="AP38" s="69">
        <v>0.625</v>
      </c>
      <c r="AQ38" s="85">
        <v>0.33333333333333331</v>
      </c>
      <c r="AR38" s="76">
        <v>0.61458333333333337</v>
      </c>
    </row>
    <row r="39" spans="1:44" ht="15" customHeight="1" x14ac:dyDescent="0.25">
      <c r="A39" s="154" t="s">
        <v>91</v>
      </c>
      <c r="B39" s="155"/>
      <c r="C39" s="155"/>
      <c r="D39" s="155"/>
      <c r="E39" s="156"/>
      <c r="F39" s="72" t="s">
        <v>105</v>
      </c>
      <c r="H39" s="154" t="s">
        <v>91</v>
      </c>
      <c r="I39" s="155"/>
      <c r="J39" s="155"/>
      <c r="K39" s="155"/>
      <c r="L39" s="156"/>
      <c r="M39" s="72" t="s">
        <v>105</v>
      </c>
      <c r="O39" s="154" t="s">
        <v>91</v>
      </c>
      <c r="P39" s="155"/>
      <c r="Q39" s="155"/>
      <c r="R39" s="155"/>
      <c r="S39" s="156"/>
      <c r="T39" s="72" t="s">
        <v>105</v>
      </c>
      <c r="V39" s="154" t="s">
        <v>91</v>
      </c>
      <c r="W39" s="155"/>
      <c r="X39" s="155"/>
      <c r="Y39" s="155"/>
      <c r="Z39" s="156"/>
      <c r="AA39" s="72" t="s">
        <v>105</v>
      </c>
      <c r="AC39" s="154" t="s">
        <v>91</v>
      </c>
      <c r="AD39" s="155"/>
      <c r="AE39" s="155"/>
      <c r="AF39" s="155"/>
      <c r="AG39" s="156"/>
      <c r="AH39" s="72" t="s">
        <v>105</v>
      </c>
      <c r="AM39" s="69">
        <v>0.83333333333333337</v>
      </c>
      <c r="AN39" s="69">
        <f t="shared" si="37"/>
        <v>0.91597222222222219</v>
      </c>
      <c r="AO39" s="76">
        <v>0.61458333333333337</v>
      </c>
      <c r="AP39" s="69">
        <v>0.625</v>
      </c>
      <c r="AQ39" s="85">
        <v>0.33333333333333331</v>
      </c>
      <c r="AR39" s="76">
        <v>0.61458333333333337</v>
      </c>
    </row>
    <row r="40" spans="1:44" x14ac:dyDescent="0.25">
      <c r="A40" s="69">
        <v>0.25</v>
      </c>
      <c r="B40" s="69">
        <v>0.25</v>
      </c>
      <c r="C40" s="69">
        <v>0.25</v>
      </c>
      <c r="D40" s="69">
        <v>0.25</v>
      </c>
      <c r="E40" s="69">
        <v>0.25</v>
      </c>
      <c r="F40" s="69">
        <f>SUM(A40:E40)</f>
        <v>1.25</v>
      </c>
      <c r="H40" s="69">
        <v>0.25</v>
      </c>
      <c r="I40" s="69">
        <v>0.25</v>
      </c>
      <c r="J40" s="69">
        <v>0.25</v>
      </c>
      <c r="K40" s="69">
        <v>0.25</v>
      </c>
      <c r="L40" s="69">
        <v>0.25</v>
      </c>
      <c r="M40" s="69">
        <f>SUM(H40:L40)</f>
        <v>1.25</v>
      </c>
      <c r="O40" s="69">
        <v>0.25</v>
      </c>
      <c r="P40" s="69">
        <v>0.25</v>
      </c>
      <c r="Q40" s="69">
        <v>0.25</v>
      </c>
      <c r="R40" s="69">
        <v>0.25</v>
      </c>
      <c r="S40" s="69">
        <v>0.25</v>
      </c>
      <c r="T40" s="69">
        <f>SUM(O40:S40)</f>
        <v>1.25</v>
      </c>
      <c r="V40" s="69">
        <v>0.25</v>
      </c>
      <c r="W40" s="69">
        <v>0.25</v>
      </c>
      <c r="X40" s="69">
        <v>0.25</v>
      </c>
      <c r="Y40" s="69">
        <v>0.25</v>
      </c>
      <c r="Z40" s="69">
        <v>0.25</v>
      </c>
      <c r="AA40" s="69">
        <f>SUM(V40:Z40)</f>
        <v>1.25</v>
      </c>
      <c r="AC40" s="69">
        <v>0.25</v>
      </c>
      <c r="AD40" s="69">
        <v>0.25</v>
      </c>
      <c r="AE40" s="69">
        <v>0.25</v>
      </c>
      <c r="AF40" s="69">
        <v>0.25</v>
      </c>
      <c r="AG40" s="69">
        <v>0.25</v>
      </c>
      <c r="AH40" s="69">
        <f>SUM(AC40:AG40)</f>
        <v>1.25</v>
      </c>
      <c r="AM40" s="69">
        <v>0.91666666666666663</v>
      </c>
      <c r="AN40" s="69">
        <f t="shared" si="37"/>
        <v>0.95763888888888893</v>
      </c>
      <c r="AO40" s="76">
        <v>0.61458333333333337</v>
      </c>
      <c r="AP40" s="69">
        <v>0.625</v>
      </c>
      <c r="AQ40" s="85">
        <v>0.33333333333333331</v>
      </c>
      <c r="AR40" s="76">
        <v>0.61458333333333337</v>
      </c>
    </row>
    <row r="41" spans="1:44" ht="15" customHeight="1" x14ac:dyDescent="0.25">
      <c r="A41" s="154" t="s">
        <v>116</v>
      </c>
      <c r="B41" s="155"/>
      <c r="C41" s="155"/>
      <c r="D41" s="155"/>
      <c r="E41" s="156"/>
      <c r="F41" s="72" t="s">
        <v>104</v>
      </c>
      <c r="H41" s="154" t="s">
        <v>116</v>
      </c>
      <c r="I41" s="155"/>
      <c r="J41" s="155"/>
      <c r="K41" s="155"/>
      <c r="L41" s="156"/>
      <c r="M41" s="72" t="s">
        <v>104</v>
      </c>
      <c r="O41" s="154" t="s">
        <v>116</v>
      </c>
      <c r="P41" s="155"/>
      <c r="Q41" s="155"/>
      <c r="R41" s="155"/>
      <c r="S41" s="156"/>
      <c r="T41" s="72" t="s">
        <v>104</v>
      </c>
      <c r="V41" s="154" t="s">
        <v>116</v>
      </c>
      <c r="W41" s="155"/>
      <c r="X41" s="155"/>
      <c r="Y41" s="155"/>
      <c r="Z41" s="156"/>
      <c r="AA41" s="72" t="s">
        <v>104</v>
      </c>
      <c r="AC41" s="154" t="s">
        <v>116</v>
      </c>
      <c r="AD41" s="155"/>
      <c r="AE41" s="155"/>
      <c r="AF41" s="155"/>
      <c r="AG41" s="156"/>
      <c r="AH41" s="72" t="s">
        <v>104</v>
      </c>
      <c r="AM41" s="69">
        <v>0.95833333333333337</v>
      </c>
      <c r="AN41" s="69">
        <v>0.99930555555555556</v>
      </c>
      <c r="AO41" s="76">
        <v>0.61458333333333337</v>
      </c>
      <c r="AP41" s="69">
        <v>0.625</v>
      </c>
      <c r="AQ41" s="85">
        <v>0.33333333333333331</v>
      </c>
      <c r="AR41" s="76">
        <v>0.61458333333333337</v>
      </c>
    </row>
    <row r="42" spans="1:44" s="92" customFormat="1" x14ac:dyDescent="0.25">
      <c r="A42" s="91">
        <f t="shared" ref="A42:E42" si="43">IF((A36-A32)&lt;0,1+A36-A32,A36-A32)-$AJ$8</f>
        <v>0.58333333333333337</v>
      </c>
      <c r="B42" s="91">
        <f t="shared" si="43"/>
        <v>0.58333333333333337</v>
      </c>
      <c r="C42" s="91">
        <f t="shared" si="43"/>
        <v>0.58333333333333337</v>
      </c>
      <c r="D42" s="91">
        <f t="shared" si="43"/>
        <v>0.58333333333333337</v>
      </c>
      <c r="E42" s="91">
        <f t="shared" si="43"/>
        <v>0.58333333333333337</v>
      </c>
      <c r="F42" s="91">
        <f>SUM(A42:E42)</f>
        <v>2.916666666666667</v>
      </c>
      <c r="H42" s="91">
        <f t="shared" ref="H42:L42" si="44">IF((H36-H32)&lt;0,1+H36-H32,H36-H32)-$AJ$8</f>
        <v>0.58333333333333326</v>
      </c>
      <c r="I42" s="91">
        <f t="shared" si="44"/>
        <v>0.58333333333333326</v>
      </c>
      <c r="J42" s="91">
        <f t="shared" si="44"/>
        <v>0.58333333333333326</v>
      </c>
      <c r="K42" s="91">
        <f t="shared" si="44"/>
        <v>0.58333333333333326</v>
      </c>
      <c r="L42" s="91">
        <f t="shared" si="44"/>
        <v>0.58333333333333326</v>
      </c>
      <c r="M42" s="91">
        <f>SUM(H42:L42)</f>
        <v>2.9166666666666661</v>
      </c>
      <c r="O42" s="91">
        <f t="shared" ref="O42:S42" si="45">IF((O36-O32)&lt;0,1+O36-O32,O36-O32)-$AJ$8</f>
        <v>0.58333333333333326</v>
      </c>
      <c r="P42" s="91">
        <f t="shared" si="45"/>
        <v>0.58333333333333326</v>
      </c>
      <c r="Q42" s="91">
        <f t="shared" si="45"/>
        <v>0.58333333333333326</v>
      </c>
      <c r="R42" s="91">
        <f t="shared" si="45"/>
        <v>0.58333333333333326</v>
      </c>
      <c r="S42" s="91">
        <f t="shared" si="45"/>
        <v>0.58333333333333326</v>
      </c>
      <c r="T42" s="91">
        <f>SUM(O42:S42)</f>
        <v>2.9166666666666661</v>
      </c>
      <c r="V42" s="91">
        <f t="shared" ref="V42:Z42" si="46">IF((V36-V32)&lt;0,1+V36-V32,V36-V32)-$AJ$8</f>
        <v>0.58333333333333348</v>
      </c>
      <c r="W42" s="91">
        <f t="shared" si="46"/>
        <v>0.58333333333333348</v>
      </c>
      <c r="X42" s="91">
        <f t="shared" si="46"/>
        <v>0.58333333333333348</v>
      </c>
      <c r="Y42" s="91">
        <f t="shared" si="46"/>
        <v>0.58333333333333348</v>
      </c>
      <c r="Z42" s="91">
        <f t="shared" si="46"/>
        <v>0.58333333333333348</v>
      </c>
      <c r="AA42" s="91">
        <f>SUM(V42:Z42)</f>
        <v>2.9166666666666674</v>
      </c>
      <c r="AC42" s="91">
        <f t="shared" ref="AC42:AG42" si="47">IF((AC36-AC32)&lt;0,1+AC36-AC32,AC36-AC32)-$AJ$8</f>
        <v>0.58333333333333348</v>
      </c>
      <c r="AD42" s="91">
        <f t="shared" si="47"/>
        <v>0.58333333333333348</v>
      </c>
      <c r="AE42" s="91">
        <f t="shared" si="47"/>
        <v>0.58333333333333348</v>
      </c>
      <c r="AF42" s="91">
        <f t="shared" si="47"/>
        <v>0.58333333333333348</v>
      </c>
      <c r="AG42" s="91">
        <f t="shared" si="47"/>
        <v>0.58333333333333348</v>
      </c>
      <c r="AH42" s="91">
        <f>SUM(AC42:AG42)</f>
        <v>2.9166666666666674</v>
      </c>
    </row>
    <row r="43" spans="1:44" ht="15" customHeight="1" x14ac:dyDescent="0.25">
      <c r="A43" s="154" t="s">
        <v>94</v>
      </c>
      <c r="B43" s="155"/>
      <c r="C43" s="155"/>
      <c r="D43" s="155"/>
      <c r="E43" s="156"/>
      <c r="F43" s="72" t="s">
        <v>106</v>
      </c>
      <c r="H43" s="154" t="s">
        <v>94</v>
      </c>
      <c r="I43" s="155"/>
      <c r="J43" s="155"/>
      <c r="K43" s="155"/>
      <c r="L43" s="156"/>
      <c r="M43" s="72" t="s">
        <v>106</v>
      </c>
      <c r="O43" s="154" t="s">
        <v>94</v>
      </c>
      <c r="P43" s="155"/>
      <c r="Q43" s="155"/>
      <c r="R43" s="155"/>
      <c r="S43" s="156"/>
      <c r="T43" s="72" t="s">
        <v>106</v>
      </c>
      <c r="V43" s="154" t="s">
        <v>94</v>
      </c>
      <c r="W43" s="155"/>
      <c r="X43" s="155"/>
      <c r="Y43" s="155"/>
      <c r="Z43" s="156"/>
      <c r="AA43" s="72" t="s">
        <v>106</v>
      </c>
      <c r="AC43" s="154" t="s">
        <v>94</v>
      </c>
      <c r="AD43" s="155"/>
      <c r="AE43" s="155"/>
      <c r="AF43" s="155"/>
      <c r="AG43" s="156"/>
      <c r="AH43" s="72" t="s">
        <v>106</v>
      </c>
    </row>
    <row r="44" spans="1:44" x14ac:dyDescent="0.25">
      <c r="A44" s="80">
        <f>100*(A40/(IF((A36-A34)&lt;0,1+A36-A34,A36-A34)))</f>
        <v>42.857142857142854</v>
      </c>
      <c r="B44" s="80">
        <f t="shared" ref="B44:E44" si="48">100*(B40/(IF((B36-B34)&lt;0,1+B36-B34,B36-B34)))</f>
        <v>42.857142857142854</v>
      </c>
      <c r="C44" s="80">
        <f t="shared" si="48"/>
        <v>42.857142857142854</v>
      </c>
      <c r="D44" s="80">
        <f t="shared" si="48"/>
        <v>42.857142857142854</v>
      </c>
      <c r="E44" s="80">
        <f t="shared" si="48"/>
        <v>42.857142857142854</v>
      </c>
      <c r="F44" s="80">
        <f t="shared" ref="F44" si="49">100*(F40/F42)</f>
        <v>42.857142857142854</v>
      </c>
      <c r="H44" s="80">
        <f t="shared" ref="H44:L44" si="50">100*(H40/(IF((H36-H34)&lt;0,1+H36-H34,H36-H34)))</f>
        <v>42.857142857142861</v>
      </c>
      <c r="I44" s="80">
        <f t="shared" si="50"/>
        <v>42.857142857142861</v>
      </c>
      <c r="J44" s="80">
        <f t="shared" si="50"/>
        <v>42.857142857142861</v>
      </c>
      <c r="K44" s="80">
        <f t="shared" si="50"/>
        <v>42.857142857142861</v>
      </c>
      <c r="L44" s="80">
        <f t="shared" si="50"/>
        <v>42.857142857142861</v>
      </c>
      <c r="M44" s="80">
        <f t="shared" ref="M44" si="51">100*(M40/M42)</f>
        <v>42.857142857142868</v>
      </c>
      <c r="O44" s="80">
        <f t="shared" ref="O44:S44" si="52">100*(O40/(IF((O36-O34)&lt;0,1+O36-O34,O36-O34)))</f>
        <v>42.857142857142861</v>
      </c>
      <c r="P44" s="80">
        <f t="shared" si="52"/>
        <v>42.857142857142861</v>
      </c>
      <c r="Q44" s="80">
        <f t="shared" si="52"/>
        <v>42.857142857142861</v>
      </c>
      <c r="R44" s="80">
        <f t="shared" si="52"/>
        <v>42.857142857142861</v>
      </c>
      <c r="S44" s="80">
        <f t="shared" si="52"/>
        <v>42.857142857142861</v>
      </c>
      <c r="T44" s="80">
        <f t="shared" ref="T44" si="53">100*(T40/T42)</f>
        <v>42.857142857142868</v>
      </c>
      <c r="V44" s="80">
        <f t="shared" ref="V44:Z44" si="54">100*(V40/(IF((V36-V34)&lt;0,1+V36-V34,V36-V34)))</f>
        <v>42.857142857142847</v>
      </c>
      <c r="W44" s="80">
        <f t="shared" si="54"/>
        <v>42.857142857142847</v>
      </c>
      <c r="X44" s="80">
        <f t="shared" si="54"/>
        <v>42.857142857142847</v>
      </c>
      <c r="Y44" s="80">
        <f t="shared" si="54"/>
        <v>42.857142857142847</v>
      </c>
      <c r="Z44" s="80">
        <f t="shared" si="54"/>
        <v>42.857142857142847</v>
      </c>
      <c r="AA44" s="80">
        <f>100*(SUM(V40:Z40)/SUM(V42:Z42))</f>
        <v>42.857142857142847</v>
      </c>
      <c r="AC44" s="80">
        <f>100*(AC40/AC42)</f>
        <v>42.857142857142847</v>
      </c>
      <c r="AD44" s="80">
        <f t="shared" ref="AD44:AG44" si="55">100*(AD40/AD42)</f>
        <v>42.857142857142847</v>
      </c>
      <c r="AE44" s="80">
        <f t="shared" si="55"/>
        <v>42.857142857142847</v>
      </c>
      <c r="AF44" s="80">
        <f>100*(AF40/AF42)</f>
        <v>42.857142857142847</v>
      </c>
      <c r="AG44" s="80">
        <f t="shared" si="55"/>
        <v>42.857142857142847</v>
      </c>
      <c r="AH44" s="80">
        <f>100*(SUM(AC40:AG40)/SUM(AC42:AG42))</f>
        <v>42.857142857142847</v>
      </c>
    </row>
    <row r="45" spans="1:44" ht="15" customHeight="1" x14ac:dyDescent="0.25">
      <c r="A45" s="154" t="s">
        <v>114</v>
      </c>
      <c r="B45" s="155"/>
      <c r="C45" s="155"/>
      <c r="D45" s="155"/>
      <c r="E45" s="156"/>
      <c r="F45" s="72" t="s">
        <v>106</v>
      </c>
      <c r="H45" s="154" t="s">
        <v>114</v>
      </c>
      <c r="I45" s="155"/>
      <c r="J45" s="155"/>
      <c r="K45" s="155"/>
      <c r="L45" s="156"/>
      <c r="M45" s="72" t="s">
        <v>106</v>
      </c>
      <c r="O45" s="154" t="s">
        <v>114</v>
      </c>
      <c r="P45" s="155"/>
      <c r="Q45" s="155"/>
      <c r="R45" s="155"/>
      <c r="S45" s="156"/>
      <c r="T45" s="72" t="s">
        <v>106</v>
      </c>
      <c r="V45" s="154" t="s">
        <v>114</v>
      </c>
      <c r="W45" s="155"/>
      <c r="X45" s="155"/>
      <c r="Y45" s="155"/>
      <c r="Z45" s="156"/>
      <c r="AA45" s="72" t="s">
        <v>106</v>
      </c>
      <c r="AC45" s="154" t="s">
        <v>114</v>
      </c>
      <c r="AD45" s="155"/>
      <c r="AE45" s="155"/>
      <c r="AF45" s="155"/>
      <c r="AG45" s="156"/>
      <c r="AH45" s="72" t="s">
        <v>106</v>
      </c>
    </row>
    <row r="46" spans="1:44" x14ac:dyDescent="0.25">
      <c r="A46" s="80">
        <f>100*(A40/(A42+$AJ$8))</f>
        <v>40</v>
      </c>
      <c r="B46" s="80">
        <f t="shared" ref="B46:E46" si="56">100*(B40/(B42+$AJ$8))</f>
        <v>40</v>
      </c>
      <c r="C46" s="80">
        <f t="shared" si="56"/>
        <v>40</v>
      </c>
      <c r="D46" s="80">
        <f t="shared" si="56"/>
        <v>40</v>
      </c>
      <c r="E46" s="80">
        <f t="shared" si="56"/>
        <v>40</v>
      </c>
      <c r="F46" s="80">
        <f>AVERAGE(A46:E46)</f>
        <v>40</v>
      </c>
      <c r="H46" s="80">
        <f>100*(H40/(H42+$AJ$8))</f>
        <v>40.000000000000007</v>
      </c>
      <c r="I46" s="80">
        <f t="shared" ref="I46:L46" si="57">100*(I40/(I42+$AJ$8))</f>
        <v>40.000000000000007</v>
      </c>
      <c r="J46" s="80">
        <f t="shared" si="57"/>
        <v>40.000000000000007</v>
      </c>
      <c r="K46" s="80">
        <f t="shared" si="57"/>
        <v>40.000000000000007</v>
      </c>
      <c r="L46" s="80">
        <f t="shared" si="57"/>
        <v>40.000000000000007</v>
      </c>
      <c r="M46" s="80">
        <f>AVERAGE(H46:L46)</f>
        <v>40.000000000000007</v>
      </c>
      <c r="O46" s="80">
        <f>100*(O40/(O42+$AJ$8))</f>
        <v>40.000000000000007</v>
      </c>
      <c r="P46" s="80">
        <f t="shared" ref="P46:S46" si="58">100*(P40/(P42+$AJ$8))</f>
        <v>40.000000000000007</v>
      </c>
      <c r="Q46" s="80">
        <f t="shared" si="58"/>
        <v>40.000000000000007</v>
      </c>
      <c r="R46" s="80">
        <f t="shared" si="58"/>
        <v>40.000000000000007</v>
      </c>
      <c r="S46" s="80">
        <f t="shared" si="58"/>
        <v>40.000000000000007</v>
      </c>
      <c r="T46" s="80">
        <f>AVERAGE(O46:S46)</f>
        <v>40.000000000000007</v>
      </c>
      <c r="V46" s="80">
        <f>100*(V40/(V42+$AJ$8))</f>
        <v>39.999999999999993</v>
      </c>
      <c r="W46" s="80">
        <f t="shared" ref="W46:Z46" si="59">100*(W40/(W42+$AJ$8))</f>
        <v>39.999999999999993</v>
      </c>
      <c r="X46" s="80">
        <f t="shared" si="59"/>
        <v>39.999999999999993</v>
      </c>
      <c r="Y46" s="80">
        <f t="shared" si="59"/>
        <v>39.999999999999993</v>
      </c>
      <c r="Z46" s="80">
        <f t="shared" si="59"/>
        <v>39.999999999999993</v>
      </c>
      <c r="AA46" s="80">
        <f>AVERAGE(V46:Z46)</f>
        <v>39.999999999999993</v>
      </c>
      <c r="AC46" s="80">
        <f>100*(AC40/(AC42+$AJ$8))</f>
        <v>39.999999999999993</v>
      </c>
      <c r="AD46" s="80">
        <f t="shared" ref="AD46:AG46" si="60">100*(AD40/(AD42+$AJ$8))</f>
        <v>39.999999999999993</v>
      </c>
      <c r="AE46" s="80">
        <f t="shared" si="60"/>
        <v>39.999999999999993</v>
      </c>
      <c r="AF46" s="80">
        <f t="shared" si="60"/>
        <v>39.999999999999993</v>
      </c>
      <c r="AG46" s="80">
        <f t="shared" si="60"/>
        <v>39.999999999999993</v>
      </c>
      <c r="AH46" s="80">
        <f>AVERAGE(AC46:AG46)</f>
        <v>39.999999999999993</v>
      </c>
    </row>
    <row r="47" spans="1:44" s="83" customFormat="1" hidden="1" x14ac:dyDescent="0.25">
      <c r="A47" s="82"/>
      <c r="B47" s="82"/>
      <c r="C47" s="82"/>
      <c r="D47" s="82"/>
      <c r="E47" s="83">
        <f>100*(SUM(A40:E40)/SUM(A42:E42))</f>
        <v>42.857142857142854</v>
      </c>
      <c r="H47" s="82"/>
      <c r="I47" s="82"/>
      <c r="J47" s="82"/>
      <c r="K47" s="82"/>
      <c r="L47" s="83">
        <f>100*(SUM(H40:L40)/SUM(H42:L42))</f>
        <v>42.857142857142868</v>
      </c>
      <c r="O47" s="82"/>
      <c r="P47" s="82"/>
      <c r="Q47" s="82"/>
      <c r="R47" s="82"/>
      <c r="S47" s="83">
        <f>100*(SUM(O40:S40)/SUM(O42:S42))</f>
        <v>42.857142857142868</v>
      </c>
      <c r="V47" s="82"/>
      <c r="W47" s="82"/>
      <c r="X47" s="82"/>
      <c r="Y47" s="82"/>
      <c r="Z47" s="83">
        <f>100*(SUM(V40:Z40)/SUM(V42:Z42))</f>
        <v>42.857142857142847</v>
      </c>
      <c r="AC47" s="82"/>
      <c r="AD47" s="82"/>
      <c r="AE47" s="82"/>
      <c r="AF47" s="82"/>
      <c r="AG47" s="83">
        <f>100*(SUM(AC40:AG40)/SUM(AC42:AG42))</f>
        <v>42.857142857142847</v>
      </c>
    </row>
    <row r="48" spans="1:44" hidden="1" x14ac:dyDescent="0.25">
      <c r="A48" s="70">
        <f>IF(A34&lt;=A36,IF(OR(AND(A34&gt;=$AJ6, A34&lt;=$AK6),AND(A36&gt;=$AJ6, A36&lt;=$AK6),AND(A34&lt;$AJ6, A36&gt;$AK6)),1,0),IF(A36&gt;=$AJ$5,1,0))</f>
        <v>0</v>
      </c>
      <c r="B48" s="70">
        <f>IF(B34&lt;=B36,IF(OR(AND(B34&gt;=$AJ6, B34&lt;=$AK6),AND(B36&gt;=$AJ6, B36&lt;=$AK6),AND(B34&lt;$AJ6, B36&gt;$AK6)),1,0),IF(B36&gt;=$AJ$5,1,0))</f>
        <v>0</v>
      </c>
      <c r="C48" s="70">
        <f>IF(C34&lt;=C36,IF(OR(AND(C34&gt;=$AJ6, C34&lt;=$AK6),AND(C36&gt;=$AJ6, C36&lt;=$AK6),AND(C34&lt;$AJ6, C36&gt;$AK6)),1,0),IF(C36&gt;=$AJ$5,1,0))</f>
        <v>0</v>
      </c>
      <c r="D48" s="70">
        <f>IF(D34&lt;=D36,IF(OR(AND(D34&gt;=$AJ6, D34&lt;=$AK6),AND(D36&gt;=$AJ6, D36&lt;=$AK6),AND(D34&lt;$AJ6, D36&gt;$AK6)),1,0),IF(D36&gt;=$AJ$5,1,0))</f>
        <v>0</v>
      </c>
      <c r="E48" s="70">
        <f>IF(E34&lt;=E36,IF(OR(AND(E34&gt;=$AJ6, E34&lt;=$AK6),AND(E36&gt;=$AJ6, E36&lt;=$AK6),AND(E34&lt;$AJ6, E36&gt;$AK6)),1,0),IF(E36&gt;=$AJ$5,1,0))</f>
        <v>0</v>
      </c>
      <c r="H48" s="70">
        <f>IF(H34&lt;=H36,IF(OR(AND(H34&gt;=$AJ31, H34&lt;=$AK31),AND(H36&gt;=$AJ31, H36&lt;=$AK31),AND(H34&lt;$AJ31, H36&gt;$AK31)),1,0),IF(H36&gt;=$AJ$5,1,0))</f>
        <v>1</v>
      </c>
      <c r="I48" s="70">
        <f>IF(I34&lt;=I36,IF(OR(AND(I34&gt;=$AJ31, I34&lt;=$AK31),AND(I36&gt;=$AJ31, I36&lt;=$AK31),AND(I34&lt;$AJ31, I36&gt;$AK31)),1,0),IF(I36&gt;=$AJ$5,1,0))</f>
        <v>1</v>
      </c>
      <c r="J48" s="70">
        <f>IF(J34&lt;=J36,IF(OR(AND(J34&gt;=$AJ31, J34&lt;=$AK31),AND(J36&gt;=$AJ31, J36&lt;=$AK31),AND(J34&lt;$AJ31, J36&gt;$AK31)),1,0),IF(J36&gt;=$AJ$5,1,0))</f>
        <v>1</v>
      </c>
      <c r="K48" s="70">
        <f>IF(K34&lt;=K36,IF(OR(AND(K34&gt;=$AJ31, K34&lt;=$AK31),AND(K36&gt;=$AJ31, K36&lt;=$AK31),AND(K34&lt;$AJ31, K36&gt;$AK31)),1,0),IF(K36&gt;=$AJ$5,1,0))</f>
        <v>1</v>
      </c>
      <c r="L48" s="70">
        <f>IF(L34&lt;=L36,IF(OR(AND(L34&gt;=$AJ31, L34&lt;=$AK31),AND(L36&gt;=$AJ31, L36&lt;=$AK31),AND(L34&lt;$AJ31, L36&gt;$AK31)),1,0),IF(L36&gt;=$AJ$5,1,0))</f>
        <v>1</v>
      </c>
      <c r="O48" s="70">
        <f>IF(O34&lt;=O36,IF(OR(AND(O34&gt;=$AJ31, O34&lt;=$AK31),AND(O36&gt;=$AJ31, O36&lt;=$AK31),AND(O34&lt;$AJ31, O36&gt;$AK31)),1,0),IF(O36&gt;=$AJ$5,1,0))</f>
        <v>1</v>
      </c>
      <c r="P48" s="70">
        <f>IF(P34&lt;=P36,IF(OR(AND(P34&gt;=$AJ31, P34&lt;=$AK31),AND(P36&gt;=$AJ31, P36&lt;=$AK31),AND(P34&lt;$AJ31, P36&gt;$AK31)),1,0),IF(P36&gt;=$AJ$5,1,0))</f>
        <v>1</v>
      </c>
      <c r="Q48" s="70">
        <f>IF(Q34&lt;=Q36,IF(OR(AND(Q34&gt;=$AJ31, Q34&lt;=$AK31),AND(Q36&gt;=$AJ31, Q36&lt;=$AK31),AND(Q34&lt;$AJ31, Q36&gt;$AK31)),1,0),IF(Q36&gt;=$AJ$5,1,0))</f>
        <v>1</v>
      </c>
      <c r="R48" s="70">
        <f>IF(R34&lt;=R36,IF(OR(AND(R34&gt;=$AJ31, R34&lt;=$AK31),AND(R36&gt;=$AJ31, R36&lt;=$AK31),AND(R34&lt;$AJ31, R36&gt;$AK31)),1,0),IF(R36&gt;=$AJ$5,1,0))</f>
        <v>1</v>
      </c>
      <c r="S48" s="70">
        <f>IF(S34&lt;=S36,IF(OR(AND(S34&gt;=$AJ31, S34&lt;=$AK31),AND(S36&gt;=$AJ31, S36&lt;=$AK31),AND(S34&lt;$AJ31, S36&gt;$AK31)),1,0),IF(S36&gt;=$AJ$5,1,0))</f>
        <v>1</v>
      </c>
      <c r="V48" s="70">
        <f>IF(V34&lt;=V36,IF(OR(AND(V34&gt;=$AJ31, V34&lt;=$AK31),AND(V36&gt;=$AJ31, V36&lt;=$AK31),AND(V34&lt;$AJ31, V36&gt;$AK31)),1,0),IF(V36&gt;=$AJ$5,1,0))</f>
        <v>1</v>
      </c>
      <c r="W48" s="70">
        <f>IF(W34&lt;=W36,IF(OR(AND(W34&gt;=$AJ31, W34&lt;=$AK31),AND(W36&gt;=$AJ31, W36&lt;=$AK31),AND(W34&lt;$AJ31, W36&gt;$AK31)),1,0),IF(W36&gt;=$AJ$5,1,0))</f>
        <v>1</v>
      </c>
      <c r="X48" s="70">
        <f>IF(X34&lt;=X36,IF(OR(AND(X34&gt;=$AJ31, X34&lt;=$AK31),AND(X36&gt;=$AJ31, X36&lt;=$AK31),AND(X34&lt;$AJ31, X36&gt;$AK31)),1,0),IF(X36&gt;=$AJ$5,1,0))</f>
        <v>1</v>
      </c>
      <c r="Y48" s="70">
        <f>IF(Y34&lt;=Y36,IF(OR(AND(Y34&gt;=$AJ31, Y34&lt;=$AK31),AND(Y36&gt;=$AJ31, Y36&lt;=$AK31),AND(Y34&lt;$AJ31, Y36&gt;$AK31)),1,0),IF(Y36&gt;=$AJ$5,1,0))</f>
        <v>1</v>
      </c>
      <c r="Z48" s="70">
        <f>IF(Z34&lt;=Z36,IF(OR(AND(Z34&gt;=$AJ31, Z34&lt;=$AK31),AND(Z36&gt;=$AJ31, Z36&lt;=$AK31),AND(Z34&lt;$AJ31, Z36&gt;$AK31)),1,0),IF(Z36&gt;=$AJ$5,1,0))</f>
        <v>1</v>
      </c>
      <c r="AC48" s="70">
        <f>IF(AC34&lt;=AC36,IF(OR(AND(AC34&gt;=$AJ31, AC34&lt;=$AK31),AND(AC36&gt;=$AJ31, AC36&lt;=$AK31),AND(AC34&lt;$AJ31, AC36&gt;$AK31)),1,0),IF(AC36&gt;=$AJ$5,1,0))</f>
        <v>1</v>
      </c>
      <c r="AD48" s="70">
        <f>IF(AD34&lt;=AD36,IF(OR(AND(AD34&gt;=$AJ31, AD34&lt;=$AK31),AND(AD36&gt;=$AJ31, AD36&lt;=$AK31),AND(AD34&lt;$AJ31, AD36&gt;$AK31)),1,0),IF(AD36&gt;=$AJ$5,1,0))</f>
        <v>1</v>
      </c>
      <c r="AE48" s="70">
        <f>IF(AE34&lt;=AE36,IF(OR(AND(AE34&gt;=$AJ31, AE34&lt;=$AK31),AND(AE36&gt;=$AJ31, AE36&lt;=$AK31),AND(AE34&lt;$AJ31, AE36&gt;$AK31)),1,0),IF(AE36&gt;=$AJ$5,1,0))</f>
        <v>1</v>
      </c>
      <c r="AF48" s="70">
        <f>IF(AF34&lt;=AF36,IF(OR(AND(AF34&gt;=$AJ31, AF34&lt;=$AK31),AND(AF36&gt;=$AJ31, AF36&lt;=$AK31),AND(AF34&lt;$AJ31, AF36&gt;$AK31)),1,0),IF(AF36&gt;=$AJ$5,1,0))</f>
        <v>1</v>
      </c>
      <c r="AG48" s="70">
        <f>IF(AG34&lt;=AG36,IF(OR(AND(AG34&gt;=$AJ31, AG34&lt;=$AK31),AND(AG36&gt;=$AJ31, AG36&lt;=$AK31),AND(AG34&lt;$AJ31, AG36&gt;$AK31)),1,0),IF(AG36&gt;=$AJ$5,1,0))</f>
        <v>1</v>
      </c>
    </row>
    <row r="49" spans="1:44" hidden="1" x14ac:dyDescent="0.25">
      <c r="D49" s="70">
        <f>SUM(A48:D48)</f>
        <v>0</v>
      </c>
      <c r="E49" s="70">
        <f>SUM(A48:E48)</f>
        <v>0</v>
      </c>
      <c r="K49" s="70">
        <f>SUM(H48:K48)</f>
        <v>4</v>
      </c>
      <c r="L49" s="70">
        <f>SUM(H48:L48)</f>
        <v>5</v>
      </c>
      <c r="R49" s="70">
        <f>SUM(O48:R48)</f>
        <v>4</v>
      </c>
      <c r="S49" s="70">
        <f>SUM(O48:S48)</f>
        <v>5</v>
      </c>
      <c r="Y49" s="70">
        <f>SUM(V48:Y48)</f>
        <v>4</v>
      </c>
      <c r="Z49" s="70">
        <f>SUM(V48:Z48)</f>
        <v>5</v>
      </c>
      <c r="AF49" s="70">
        <f>SUM(AC48:AF48)</f>
        <v>4</v>
      </c>
      <c r="AG49" s="70">
        <f>SUM(AC48:AG48)</f>
        <v>5</v>
      </c>
    </row>
    <row r="50" spans="1:44" x14ac:dyDescent="0.25">
      <c r="A50" s="153" t="str">
        <f>IF(D49&gt;3,"4 th Consecutive Night","")</f>
        <v/>
      </c>
      <c r="B50" s="153"/>
      <c r="C50" s="153"/>
      <c r="D50" s="153" t="str">
        <f>IF(E49&gt;4,"5 th Consecutive Night","")</f>
        <v/>
      </c>
      <c r="E50" s="153"/>
      <c r="F50" s="153"/>
      <c r="H50" s="153" t="str">
        <f>IF(K49&gt;3,"4 th Consecutive Night","")</f>
        <v>4 th Consecutive Night</v>
      </c>
      <c r="I50" s="153"/>
      <c r="J50" s="153"/>
      <c r="K50" s="153" t="str">
        <f>IF(L49&gt;4,"5 th Consecutive Night","")</f>
        <v>5 th Consecutive Night</v>
      </c>
      <c r="L50" s="153"/>
      <c r="M50" s="153"/>
      <c r="O50" s="153" t="str">
        <f>IF(R49&gt;3,"4 th Consecutive Night","")</f>
        <v>4 th Consecutive Night</v>
      </c>
      <c r="P50" s="153"/>
      <c r="Q50" s="153"/>
      <c r="R50" s="153" t="str">
        <f>IF(S49&gt;4,"5 th Consecutive Night","")</f>
        <v>5 th Consecutive Night</v>
      </c>
      <c r="S50" s="153"/>
      <c r="T50" s="153"/>
      <c r="V50" s="153" t="str">
        <f>IF(Y49&gt;3,"4 th Consecutive Night","")</f>
        <v>4 th Consecutive Night</v>
      </c>
      <c r="W50" s="153"/>
      <c r="X50" s="153"/>
      <c r="Y50" s="153" t="str">
        <f>IF(Z49&gt;4,"5 th Consecutive Night","")</f>
        <v>5 th Consecutive Night</v>
      </c>
      <c r="Z50" s="153"/>
      <c r="AA50" s="153"/>
      <c r="AC50" s="153" t="str">
        <f>IF(AF49&gt;3,"4 th Consecutive Night","")</f>
        <v>4 th Consecutive Night</v>
      </c>
      <c r="AD50" s="153"/>
      <c r="AE50" s="153"/>
      <c r="AF50" s="153" t="str">
        <f>IF(AG49&gt;4,"5 th Consecutive Night","")</f>
        <v>5 th Consecutive Night</v>
      </c>
      <c r="AG50" s="153"/>
      <c r="AH50" s="153"/>
    </row>
    <row r="51" spans="1:44" hidden="1" x14ac:dyDescent="0.25"/>
    <row r="52" spans="1:44" hidden="1" x14ac:dyDescent="0.25">
      <c r="A52" s="84">
        <f t="shared" ref="A52:E52" si="61">A42-(0.5/24)-(1.25/24)</f>
        <v>0.51041666666666663</v>
      </c>
      <c r="B52" s="84">
        <f t="shared" si="61"/>
        <v>0.51041666666666663</v>
      </c>
      <c r="C52" s="84">
        <f t="shared" si="61"/>
        <v>0.51041666666666663</v>
      </c>
      <c r="D52" s="84">
        <f t="shared" si="61"/>
        <v>0.51041666666666663</v>
      </c>
      <c r="E52" s="84">
        <f t="shared" si="61"/>
        <v>0.51041666666666663</v>
      </c>
      <c r="H52" s="84">
        <f t="shared" ref="H52:L52" si="62">H42-(0.5/24)-(1.25/24)</f>
        <v>0.51041666666666652</v>
      </c>
      <c r="I52" s="84">
        <f t="shared" si="62"/>
        <v>0.51041666666666652</v>
      </c>
      <c r="J52" s="84">
        <f t="shared" si="62"/>
        <v>0.51041666666666652</v>
      </c>
      <c r="K52" s="84">
        <f t="shared" si="62"/>
        <v>0.51041666666666652</v>
      </c>
      <c r="L52" s="84">
        <f t="shared" si="62"/>
        <v>0.51041666666666652</v>
      </c>
      <c r="O52" s="84">
        <f t="shared" ref="O52:S52" si="63">O42-(0.5/24)-(1.25/24)</f>
        <v>0.51041666666666652</v>
      </c>
      <c r="P52" s="84">
        <f t="shared" si="63"/>
        <v>0.51041666666666652</v>
      </c>
      <c r="Q52" s="84">
        <f t="shared" si="63"/>
        <v>0.51041666666666652</v>
      </c>
      <c r="R52" s="84">
        <f t="shared" si="63"/>
        <v>0.51041666666666652</v>
      </c>
      <c r="S52" s="84">
        <f t="shared" si="63"/>
        <v>0.51041666666666652</v>
      </c>
      <c r="V52" s="84">
        <f t="shared" ref="V52:Z52" si="64">V42-(0.5/24)-(1.25/24)</f>
        <v>0.51041666666666674</v>
      </c>
      <c r="W52" s="84">
        <f t="shared" si="64"/>
        <v>0.51041666666666674</v>
      </c>
      <c r="X52" s="84">
        <f t="shared" si="64"/>
        <v>0.51041666666666674</v>
      </c>
      <c r="Y52" s="84">
        <f t="shared" si="64"/>
        <v>0.51041666666666674</v>
      </c>
      <c r="Z52" s="84">
        <f t="shared" si="64"/>
        <v>0.51041666666666674</v>
      </c>
      <c r="AC52" s="84">
        <f t="shared" ref="AC52:AG52" si="65">AC42-(0.5/24)-(1.25/24)</f>
        <v>0.51041666666666674</v>
      </c>
      <c r="AD52" s="84">
        <f t="shared" si="65"/>
        <v>0.51041666666666674</v>
      </c>
      <c r="AE52" s="84">
        <f t="shared" si="65"/>
        <v>0.51041666666666674</v>
      </c>
      <c r="AF52" s="84">
        <f t="shared" si="65"/>
        <v>0.51041666666666674</v>
      </c>
      <c r="AG52" s="84">
        <f t="shared" si="65"/>
        <v>0.51041666666666674</v>
      </c>
    </row>
    <row r="54" spans="1:44" ht="15" customHeight="1" x14ac:dyDescent="0.25">
      <c r="B54" s="161" t="s">
        <v>107</v>
      </c>
      <c r="C54" s="161"/>
      <c r="D54" s="161"/>
      <c r="E54" s="161"/>
      <c r="H54" s="161" t="s">
        <v>109</v>
      </c>
      <c r="I54" s="161"/>
      <c r="J54" s="161"/>
      <c r="K54" s="161"/>
      <c r="L54" s="161"/>
      <c r="AO54" s="161" t="s">
        <v>113</v>
      </c>
      <c r="AP54" s="161"/>
      <c r="AQ54" s="161"/>
      <c r="AR54" s="161"/>
    </row>
    <row r="55" spans="1:44" ht="45" x14ac:dyDescent="0.25">
      <c r="B55" s="71" t="s">
        <v>80</v>
      </c>
      <c r="C55" s="71" t="s">
        <v>81</v>
      </c>
      <c r="D55" s="71" t="s">
        <v>82</v>
      </c>
      <c r="E55" s="71" t="s">
        <v>83</v>
      </c>
      <c r="F55" s="72" t="s">
        <v>103</v>
      </c>
      <c r="H55" s="71" t="s">
        <v>80</v>
      </c>
      <c r="I55" s="71" t="s">
        <v>81</v>
      </c>
      <c r="J55" s="71" t="s">
        <v>82</v>
      </c>
      <c r="K55" s="71" t="s">
        <v>83</v>
      </c>
      <c r="L55" s="71" t="s">
        <v>84</v>
      </c>
      <c r="M55" s="72" t="s">
        <v>103</v>
      </c>
      <c r="AJ55" s="161" t="s">
        <v>77</v>
      </c>
      <c r="AK55" s="161"/>
      <c r="AM55" s="161" t="s">
        <v>78</v>
      </c>
      <c r="AN55" s="161"/>
      <c r="AO55" s="73" t="s">
        <v>48</v>
      </c>
      <c r="AP55" s="73" t="s">
        <v>79</v>
      </c>
      <c r="AQ55" s="74" t="s">
        <v>90</v>
      </c>
      <c r="AR55" s="71" t="s">
        <v>100</v>
      </c>
    </row>
    <row r="56" spans="1:44" ht="15" customHeight="1" x14ac:dyDescent="0.25">
      <c r="B56" s="158" t="s">
        <v>110</v>
      </c>
      <c r="C56" s="159"/>
      <c r="D56" s="159"/>
      <c r="E56" s="160"/>
      <c r="F56" s="162"/>
      <c r="H56" s="158" t="s">
        <v>110</v>
      </c>
      <c r="I56" s="159"/>
      <c r="J56" s="159"/>
      <c r="K56" s="159"/>
      <c r="L56" s="160"/>
      <c r="M56" s="162"/>
      <c r="AJ56" s="75">
        <v>8.3333333333333329E-2</v>
      </c>
      <c r="AK56" s="75">
        <v>0.24930555555555556</v>
      </c>
      <c r="AM56" s="69">
        <v>0</v>
      </c>
      <c r="AN56" s="69">
        <f>AM57-((1/60)/24)</f>
        <v>0.16597222222222222</v>
      </c>
      <c r="AO56" s="76">
        <v>0.61458333333333337</v>
      </c>
      <c r="AP56" s="69">
        <v>0.625</v>
      </c>
      <c r="AQ56" s="85">
        <v>0.33333333333333331</v>
      </c>
      <c r="AR56" s="76">
        <v>0.61458333333333337</v>
      </c>
    </row>
    <row r="57" spans="1:44" x14ac:dyDescent="0.25">
      <c r="B57" s="89">
        <v>0.20833333333333334</v>
      </c>
      <c r="C57" s="89">
        <v>0.20833333333333334</v>
      </c>
      <c r="D57" s="89">
        <v>0.20833333333333334</v>
      </c>
      <c r="E57" s="89">
        <v>0.20833333333333334</v>
      </c>
      <c r="F57" s="162"/>
      <c r="H57" s="89">
        <v>0.20833333333333334</v>
      </c>
      <c r="I57" s="89">
        <v>0.20833333333333334</v>
      </c>
      <c r="J57" s="89">
        <v>0.20833333333333334</v>
      </c>
      <c r="K57" s="89">
        <v>0.20833333333333334</v>
      </c>
      <c r="L57" s="89">
        <v>0.20833333333333334</v>
      </c>
      <c r="M57" s="162"/>
      <c r="AM57" s="69">
        <v>0.16666666666666666</v>
      </c>
      <c r="AN57" s="69">
        <f t="shared" ref="AN57:AN60" si="66">AM58-((1/60)/24)</f>
        <v>0.2076388888888889</v>
      </c>
      <c r="AO57" s="76">
        <v>0.61458333333333337</v>
      </c>
      <c r="AP57" s="69">
        <v>0.625</v>
      </c>
      <c r="AQ57" s="85">
        <v>0.33333333333333331</v>
      </c>
      <c r="AR57" s="76">
        <v>0.61458333333333337</v>
      </c>
    </row>
    <row r="58" spans="1:44" ht="15" customHeight="1" x14ac:dyDescent="0.25">
      <c r="B58" s="158" t="s">
        <v>86</v>
      </c>
      <c r="C58" s="159"/>
      <c r="D58" s="159"/>
      <c r="E58" s="160"/>
      <c r="F58" s="162"/>
      <c r="H58" s="158" t="s">
        <v>86</v>
      </c>
      <c r="I58" s="159"/>
      <c r="J58" s="159"/>
      <c r="K58" s="159"/>
      <c r="L58" s="160"/>
      <c r="M58" s="162"/>
      <c r="AJ58" s="161" t="s">
        <v>89</v>
      </c>
      <c r="AK58" s="161"/>
      <c r="AM58" s="69">
        <v>0.20833333333333334</v>
      </c>
      <c r="AN58" s="69">
        <f t="shared" si="66"/>
        <v>0.24930555555555556</v>
      </c>
      <c r="AO58" s="76">
        <v>0.61458333333333337</v>
      </c>
      <c r="AP58" s="69">
        <v>0.625</v>
      </c>
      <c r="AQ58" s="85">
        <v>0.33333333333333331</v>
      </c>
      <c r="AR58" s="76">
        <v>0.61458333333333337</v>
      </c>
    </row>
    <row r="59" spans="1:44" x14ac:dyDescent="0.25">
      <c r="B59" s="69">
        <f>IF((B57+$AJ$8)&lt;1,B57+$AJ$8,(B57+$AJ$8)-1)</f>
        <v>0.25</v>
      </c>
      <c r="C59" s="69">
        <f>IF((C57+$AJ$8)&lt;1,C57+$AJ$8,(C57+$AJ$8)-1)</f>
        <v>0.25</v>
      </c>
      <c r="D59" s="69">
        <f>IF((D57+$AJ$8)&lt;1,D57+$AJ$8,(D57+$AJ$8)-1)</f>
        <v>0.25</v>
      </c>
      <c r="E59" s="69">
        <f>IF((E57+$AJ$8)&lt;1,E57+$AJ$8,(E57+$AJ$8)-1)</f>
        <v>0.25</v>
      </c>
      <c r="F59" s="162"/>
      <c r="H59" s="69">
        <f>IF((H57+$AJ$8)&lt;1,H57+$AJ$8,(H57+$AJ$8)-1)</f>
        <v>0.25</v>
      </c>
      <c r="I59" s="69">
        <f>IF((I57+$AJ$8)&lt;1,I57+$AJ$8,(I57+$AJ$8)-1)</f>
        <v>0.25</v>
      </c>
      <c r="J59" s="69">
        <f>IF((J57+$AJ$8)&lt;1,J57+$AJ$8,(J57+$AJ$8)-1)</f>
        <v>0.25</v>
      </c>
      <c r="K59" s="69">
        <f>IF((K57+$AJ$8)&lt;1,K57+$AJ$8,(K57+$AJ$8)-1)</f>
        <v>0.25</v>
      </c>
      <c r="L59" s="69">
        <f>IF((L57+$AJ$8)&lt;1,L57+$AJ$8,(L57+$AJ$8)-1)</f>
        <v>0.25</v>
      </c>
      <c r="M59" s="162"/>
      <c r="AJ59" s="157">
        <v>0</v>
      </c>
      <c r="AK59" s="157"/>
      <c r="AM59" s="69">
        <v>0.25</v>
      </c>
      <c r="AN59" s="69">
        <f t="shared" si="66"/>
        <v>0.29097222222222224</v>
      </c>
      <c r="AO59" s="76">
        <v>0.61458333333333337</v>
      </c>
      <c r="AP59" s="69">
        <v>0.625</v>
      </c>
      <c r="AQ59" s="85">
        <v>0.33333333333333331</v>
      </c>
      <c r="AR59" s="76">
        <v>0.61458333333333337</v>
      </c>
    </row>
    <row r="60" spans="1:44" ht="15" customHeight="1" x14ac:dyDescent="0.25">
      <c r="B60" s="158" t="s">
        <v>87</v>
      </c>
      <c r="C60" s="159"/>
      <c r="D60" s="159"/>
      <c r="E60" s="160"/>
      <c r="F60" s="162"/>
      <c r="H60" s="158" t="s">
        <v>87</v>
      </c>
      <c r="I60" s="159"/>
      <c r="J60" s="159"/>
      <c r="K60" s="159"/>
      <c r="L60" s="160"/>
      <c r="M60" s="162"/>
      <c r="AM60" s="69">
        <v>0.29166666666666669</v>
      </c>
      <c r="AN60" s="69">
        <f t="shared" si="66"/>
        <v>0.49930555555555556</v>
      </c>
      <c r="AO60" s="76">
        <v>0.61458333333333337</v>
      </c>
      <c r="AP60" s="69">
        <v>0.625</v>
      </c>
      <c r="AQ60" s="85">
        <v>0.33333333333333331</v>
      </c>
      <c r="AR60" s="76">
        <v>0.61458333333333337</v>
      </c>
    </row>
    <row r="61" spans="1:44" x14ac:dyDescent="0.25">
      <c r="B61" s="75">
        <f t="shared" ref="B61:E61" si="67">IF(IF(AND(B57&gt;=$AM56,B57&lt;=$AN56),MIN(B59+$AO56,IF(B57&gt;B59,B57+$AP56-1,B57+$AP56)),IF(AND(B57&gt;=$AM57,B57&lt;=$AN57),MIN(B59+$AO57,IF(B57&gt;B59,B57+$AP57-1,B57+$AP57)),IF(AND(B57&gt;=$AM58,B57&lt;=$AN58),MIN(B59+$AO58,IF(B57&gt;B59,B57+$AP58-1,B57+$AP58)),IF(AND(B57&gt;=$AM59,B57&lt;=$AN59),MIN(B59+$AO59,IF(B57&gt;B59,B57+$AP59-1,B57+$AP59)),IF(AND(B57&gt;=$AM60,B57&lt;=$AN60),MIN(B59+$AO59,IF(B57&gt;B59,B57+$AP59-1,B57+$AP59)),IF(AND(B57&gt;=$AM61,B57&lt;=$AN61),MIN(B59+$AO61,IF(B57&gt;B59,B57+$AP61-1,B57+$AP61)),IF(AND(B57&gt;=$AM62,B57&lt;=$AN62),MIN(B59+$AO62,IF(B57&gt;B59,B57+$AP62-1,B57+$AP62)),IF(AND(B57&gt;=$AM63,B57&lt;=$AN63),MIN(B59+$AO63,IF(B57&gt;B59,B57+$AP63-1,B57+$AP63)),IF(AND(B57&gt;=$AM64,B57&lt;=$AN64),MIN(B59+$AO64,IF(B57&gt;B59,B57+$AP64-1,B57+$AP64)),IF(AND(B57&gt;=$AM65,B57&lt;=$AN65),MIN(B59+$AO65,IF(B57&gt;B59,B57+$AP65-1,B57+$AP65)),IF(AND(B57&gt;=$AM66,B57&lt;=$AN66),MIN(B59+$AO66,IF(B57&gt;B59,B57+$AP66-1,B57+$AP66)))))))))))))&lt;1,IF(AND(B57&gt;=$AM56,B57&lt;=$AN56),MIN(B59+$AO56,IF(B57&gt;B59,B57+$AP56-1,B57+$AP56)),IF(AND(B57&gt;=$AM57,B57&lt;=$AN57),MIN(B59+$AO57,IF(B57&gt;B59,B57+$AP57-1,B57+$AP57)),IF(AND(B57&gt;=$AM58,B57&lt;=$AN58),MIN(B59+$AO58,IF(B57&gt;B59,B57+$AP58-1,B57+$AP58)),IF(AND(B57&gt;=$AM59,B57&lt;=$AN59),MIN(B59+$AO59,IF(B57&gt;B59,B57+$AP59-1,B57+$AP59)),IF(AND(B57&gt;=$AM60,B57&lt;=$AN60),MIN(B59+$AO59,IF(B57&gt;B59,B57+$AP59-1,B57+$AP59)),IF(AND(B57&gt;=$AM61,B57&lt;=$AN61),MIN(B59+$AO61,IF(B57&gt;B59,B57+$AP61-1,B57+$AP61)),IF(AND(B57&gt;=$AM62,B57&lt;=$AN62),MIN(B59+$AO62,IF(B57&gt;B59,B57+$AP62-1,B57+$AP62)),IF(AND(B57&gt;=$AM63,B57&lt;=$AN63),MIN(B59+$AO63,IF(B57&gt;B59,B57+$AP63-1,B57+$AP63)),IF(AND(B57&gt;=$AM64,B57&lt;=$AN64),MIN(B59+$AO64,IF(B57&gt;B59,B57+$AP64-1,B57+$AP64)),IF(AND(B57&gt;=$AM65,B57&lt;=$AN65),MIN(B59+$AO65,IF(B57&gt;B59,B57+$AP65-1,B57+$AP65)),IF(AND(B57&gt;=$AM66,B57&lt;=$AN66),MIN(B59+$AO66,IF(B57&gt;B59,B57+$AP66-1,B57+$AP66))))))))))))),IF(AND(B57&gt;=$AM56,B57&lt;=$AN56),MIN(B59+$AO56,IF(B57&gt;B59,B57+$AP56-1,B57+$AP56)),IF(AND(B57&gt;=$AM57,B57&lt;=$AN57),MIN(B59+$AO57,IF(B57&gt;B59,B57+$AP57-1,B57+$AP57)),IF(AND(B57&gt;=$AM58,B57&lt;=$AN58),MIN(B59+$AO58,IF(B57&gt;B59,B57+$AP58-1,B57+$AP58)),IF(AND(B57&gt;=$AM59,B57&lt;=$AN59),MIN(B59+$AO59,IF(B57&gt;B59,B57+$AP59-1,B57+$AP59)),IF(AND(B57&gt;=$AM60,B57&lt;=$AN60),MIN(B59+$AO59,IF(B57&gt;B59,B57+$AP59-1,B57+$AP59)),IF(AND(B57&gt;=$AM61,B57&lt;=$AN61),MIN(B59+$AO61,IF(B57&gt;B59,B57+$AP61-1,B57+$AP61)),IF(AND(B57&gt;=$AM62,B57&lt;=$AN62),MIN(B59+$AO62,IF(B57&gt;B59,B57+$AP62-1,B57+$AP62)),IF(AND(B57&gt;=$AM63,B57&lt;=$AN63),MIN(B59+$AO63,IF(B57&gt;B59,B57+$AP63-1,B57+$AP63)),IF(AND(B57&gt;=$AM64,B57&lt;=$AN64),MIN(B59+$AO64,IF(B57&gt;B59,B57+$AP64-1,B57+$AP64)),IF(AND(B57&gt;=$AM65,B57&lt;=$AN65),MIN(B59+$AO65,IF(B57&gt;B59,B57+$AP65-1,B57+$AP65)),IF(AND(B57&gt;=$AM66,B57&lt;=$AN66),MIN(B59+$AO66,IF(B57&gt;B59,B57+$AP66-1,B57+$AP66)))))))))))))-1)</f>
        <v>0.83333333333333337</v>
      </c>
      <c r="C61" s="75">
        <f t="shared" si="67"/>
        <v>0.83333333333333337</v>
      </c>
      <c r="D61" s="75">
        <f t="shared" si="67"/>
        <v>0.83333333333333337</v>
      </c>
      <c r="E61" s="75">
        <f t="shared" si="67"/>
        <v>0.83333333333333337</v>
      </c>
      <c r="F61" s="162"/>
      <c r="H61" s="75">
        <f t="shared" ref="H61:L61" si="68">IF(IF(AND(H57&gt;=$AM56,H57&lt;=$AN56),MIN(H59+$AO56,IF(H57&gt;H59,H57+$AP56-1,H57+$AP56)),IF(AND(H57&gt;=$AM57,H57&lt;=$AN57),MIN(H59+$AO57,IF(H57&gt;H59,H57+$AP57-1,H57+$AP57)),IF(AND(H57&gt;=$AM58,H57&lt;=$AN58),MIN(H59+$AO58,IF(H57&gt;H59,H57+$AP58-1,H57+$AP58)),IF(AND(H57&gt;=$AM59,H57&lt;=$AN59),MIN(H59+$AO59,IF(H57&gt;H59,H57+$AP59-1,H57+$AP59)),IF(AND(H57&gt;=$AM60,H57&lt;=$AN60),MIN(H59+$AO59,IF(H57&gt;H59,H57+$AP59-1,H57+$AP59)),IF(AND(H57&gt;=$AM61,H57&lt;=$AN61),MIN(H59+$AO61,IF(H57&gt;H59,H57+$AP61-1,H57+$AP61)),IF(AND(H57&gt;=$AM62,H57&lt;=$AN62),MIN(H59+$AO62,IF(H57&gt;H59,H57+$AP62-1,H57+$AP62)),IF(AND(H57&gt;=$AM63,H57&lt;=$AN63),MIN(H59+$AO63,IF(H57&gt;H59,H57+$AP63-1,H57+$AP63)),IF(AND(H57&gt;=$AM64,H57&lt;=$AN64),MIN(H59+$AO64,IF(H57&gt;H59,H57+$AP64-1,H57+$AP64)),IF(AND(H57&gt;=$AM65,H57&lt;=$AN65),MIN(H59+$AO65,IF(H57&gt;H59,H57+$AP65-1,H57+$AP65)),IF(AND(H57&gt;=$AM66,H57&lt;=$AN66),MIN(H59+$AO66,IF(H57&gt;H59,H57+$AP66-1,H57+$AP66)))))))))))))&lt;1,IF(AND(H57&gt;=$AM56,H57&lt;=$AN56),MIN(H59+$AO56,IF(H57&gt;H59,H57+$AP56-1,H57+$AP56)),IF(AND(H57&gt;=$AM57,H57&lt;=$AN57),MIN(H59+$AO57,IF(H57&gt;H59,H57+$AP57-1,H57+$AP57)),IF(AND(H57&gt;=$AM58,H57&lt;=$AN58),MIN(H59+$AO58,IF(H57&gt;H59,H57+$AP58-1,H57+$AP58)),IF(AND(H57&gt;=$AM59,H57&lt;=$AN59),MIN(H59+$AO59,IF(H57&gt;H59,H57+$AP59-1,H57+$AP59)),IF(AND(H57&gt;=$AM60,H57&lt;=$AN60),MIN(H59+$AO59,IF(H57&gt;H59,H57+$AP59-1,H57+$AP59)),IF(AND(H57&gt;=$AM61,H57&lt;=$AN61),MIN(H59+$AO61,IF(H57&gt;H59,H57+$AP61-1,H57+$AP61)),IF(AND(H57&gt;=$AM62,H57&lt;=$AN62),MIN(H59+$AO62,IF(H57&gt;H59,H57+$AP62-1,H57+$AP62)),IF(AND(H57&gt;=$AM63,H57&lt;=$AN63),MIN(H59+$AO63,IF(H57&gt;H59,H57+$AP63-1,H57+$AP63)),IF(AND(H57&gt;=$AM64,H57&lt;=$AN64),MIN(H59+$AO64,IF(H57&gt;H59,H57+$AP64-1,H57+$AP64)),IF(AND(H57&gt;=$AM65,H57&lt;=$AN65),MIN(H59+$AO65,IF(H57&gt;H59,H57+$AP65-1,H57+$AP65)),IF(AND(H57&gt;=$AM66,H57&lt;=$AN66),MIN(H59+$AO66,IF(H57&gt;H59,H57+$AP66-1,H57+$AP66))))))))))))),IF(AND(H57&gt;=$AM56,H57&lt;=$AN56),MIN(H59+$AO56,IF(H57&gt;H59,H57+$AP56-1,H57+$AP56)),IF(AND(H57&gt;=$AM57,H57&lt;=$AN57),MIN(H59+$AO57,IF(H57&gt;H59,H57+$AP57-1,H57+$AP57)),IF(AND(H57&gt;=$AM58,H57&lt;=$AN58),MIN(H59+$AO58,IF(H57&gt;H59,H57+$AP58-1,H57+$AP58)),IF(AND(H57&gt;=$AM59,H57&lt;=$AN59),MIN(H59+$AO59,IF(H57&gt;H59,H57+$AP59-1,H57+$AP59)),IF(AND(H57&gt;=$AM60,H57&lt;=$AN60),MIN(H59+$AO59,IF(H57&gt;H59,H57+$AP59-1,H57+$AP59)),IF(AND(H57&gt;=$AM61,H57&lt;=$AN61),MIN(H59+$AO61,IF(H57&gt;H59,H57+$AP61-1,H57+$AP61)),IF(AND(H57&gt;=$AM62,H57&lt;=$AN62),MIN(H59+$AO62,IF(H57&gt;H59,H57+$AP62-1,H57+$AP62)),IF(AND(H57&gt;=$AM63,H57&lt;=$AN63),MIN(H59+$AO63,IF(H57&gt;H59,H57+$AP63-1,H57+$AP63)),IF(AND(H57&gt;=$AM64,H57&lt;=$AN64),MIN(H59+$AO64,IF(H57&gt;H59,H57+$AP64-1,H57+$AP64)),IF(AND(H57&gt;=$AM65,H57&lt;=$AN65),MIN(H59+$AO65,IF(H57&gt;H59,H57+$AP65-1,H57+$AP65)),IF(AND(H57&gt;=$AM66,H57&lt;=$AN66),MIN(H59+$AO66,IF(H57&gt;H59,H57+$AP66-1,H57+$AP66)))))))))))))-1)</f>
        <v>0.83333333333333337</v>
      </c>
      <c r="I61" s="75">
        <f t="shared" si="68"/>
        <v>0.83333333333333337</v>
      </c>
      <c r="J61" s="75">
        <f t="shared" si="68"/>
        <v>0.83333333333333337</v>
      </c>
      <c r="K61" s="75">
        <f t="shared" si="68"/>
        <v>0.83333333333333337</v>
      </c>
      <c r="L61" s="75">
        <f t="shared" si="68"/>
        <v>0.83333333333333337</v>
      </c>
      <c r="M61" s="162"/>
      <c r="AM61" s="69">
        <v>0.5</v>
      </c>
      <c r="AN61" s="69">
        <f>AM62-((1/60)/24)</f>
        <v>0.54097222222222219</v>
      </c>
      <c r="AO61" s="76">
        <v>0.61458333333333337</v>
      </c>
      <c r="AP61" s="69">
        <v>0.625</v>
      </c>
      <c r="AQ61" s="85">
        <v>0.33333333333333331</v>
      </c>
      <c r="AR61" s="76">
        <v>0.61458333333333337</v>
      </c>
    </row>
    <row r="62" spans="1:44" ht="15" customHeight="1" x14ac:dyDescent="0.25">
      <c r="B62" s="154" t="s">
        <v>111</v>
      </c>
      <c r="C62" s="155"/>
      <c r="D62" s="155"/>
      <c r="E62" s="156"/>
      <c r="F62" s="162"/>
      <c r="H62" s="154" t="s">
        <v>111</v>
      </c>
      <c r="I62" s="155"/>
      <c r="J62" s="155"/>
      <c r="K62" s="155"/>
      <c r="L62" s="156"/>
      <c r="M62" s="162"/>
      <c r="AM62" s="69">
        <v>0.54166666666666663</v>
      </c>
      <c r="AN62" s="69">
        <f t="shared" ref="AN62:AN65" si="69">AM63-((1/60)/24)</f>
        <v>0.70763888888888893</v>
      </c>
      <c r="AO62" s="76">
        <v>0.61458333333333337</v>
      </c>
      <c r="AP62" s="69">
        <v>0.625</v>
      </c>
      <c r="AQ62" s="85">
        <v>0.33333333333333331</v>
      </c>
      <c r="AR62" s="76">
        <v>0.61458333333333337</v>
      </c>
    </row>
    <row r="63" spans="1:44" x14ac:dyDescent="0.25">
      <c r="B63" s="69">
        <f>IF((B61+9/24)&lt;1,(B61+9/24),(B61+9/24)-1)</f>
        <v>0.20833333333333348</v>
      </c>
      <c r="C63" s="69">
        <f t="shared" ref="C63:E63" si="70">IF((C61+9/24)&lt;1,(C61+9/24),(C61+9/24)-1)</f>
        <v>0.20833333333333348</v>
      </c>
      <c r="D63" s="69">
        <f t="shared" si="70"/>
        <v>0.20833333333333348</v>
      </c>
      <c r="E63" s="69">
        <f t="shared" si="70"/>
        <v>0.20833333333333348</v>
      </c>
      <c r="F63" s="162"/>
      <c r="H63" s="69">
        <f>IF((H61+9/24)&lt;1,(H61+9/24),(H61+9/24)-1)</f>
        <v>0.20833333333333348</v>
      </c>
      <c r="I63" s="69">
        <f t="shared" ref="I63:L63" si="71">IF((I61+9/24)&lt;1,(I61+9/24),(I61+9/24)-1)</f>
        <v>0.20833333333333348</v>
      </c>
      <c r="J63" s="69">
        <f t="shared" si="71"/>
        <v>0.20833333333333348</v>
      </c>
      <c r="K63" s="69">
        <f t="shared" si="71"/>
        <v>0.20833333333333348</v>
      </c>
      <c r="L63" s="69">
        <f t="shared" si="71"/>
        <v>0.20833333333333348</v>
      </c>
      <c r="M63" s="162"/>
      <c r="AM63" s="69">
        <v>0.70833333333333337</v>
      </c>
      <c r="AN63" s="69">
        <f t="shared" si="69"/>
        <v>0.83263888888888893</v>
      </c>
      <c r="AO63" s="76">
        <v>0.61458333333333337</v>
      </c>
      <c r="AP63" s="69">
        <v>0.625</v>
      </c>
      <c r="AQ63" s="85">
        <v>0.33333333333333331</v>
      </c>
      <c r="AR63" s="76">
        <v>0.61458333333333337</v>
      </c>
    </row>
    <row r="64" spans="1:44" ht="15" customHeight="1" x14ac:dyDescent="0.25">
      <c r="B64" s="154" t="s">
        <v>91</v>
      </c>
      <c r="C64" s="155"/>
      <c r="D64" s="155"/>
      <c r="E64" s="156"/>
      <c r="F64" s="72" t="s">
        <v>105</v>
      </c>
      <c r="H64" s="154" t="s">
        <v>91</v>
      </c>
      <c r="I64" s="155"/>
      <c r="J64" s="155"/>
      <c r="K64" s="155"/>
      <c r="L64" s="156"/>
      <c r="M64" s="72" t="s">
        <v>105</v>
      </c>
      <c r="AM64" s="69">
        <v>0.83333333333333337</v>
      </c>
      <c r="AN64" s="69">
        <f t="shared" si="69"/>
        <v>0.91597222222222219</v>
      </c>
      <c r="AO64" s="76">
        <v>0.61458333333333337</v>
      </c>
      <c r="AP64" s="69">
        <v>0.625</v>
      </c>
      <c r="AQ64" s="85">
        <v>0.33333333333333331</v>
      </c>
      <c r="AR64" s="76">
        <v>0.61458333333333337</v>
      </c>
    </row>
    <row r="65" spans="1:44" x14ac:dyDescent="0.25">
      <c r="B65" s="69">
        <v>0.3125</v>
      </c>
      <c r="C65" s="69">
        <v>0.3125</v>
      </c>
      <c r="D65" s="69">
        <v>0.3125</v>
      </c>
      <c r="E65" s="69">
        <v>0.3125</v>
      </c>
      <c r="F65" s="69">
        <f>SUM(B65:E65)</f>
        <v>1.25</v>
      </c>
      <c r="H65" s="69">
        <v>0.25</v>
      </c>
      <c r="I65" s="69">
        <v>0.25</v>
      </c>
      <c r="J65" s="69">
        <v>0.25</v>
      </c>
      <c r="K65" s="69">
        <v>0.25</v>
      </c>
      <c r="L65" s="69">
        <v>0.25</v>
      </c>
      <c r="M65" s="69">
        <f>SUM(H65:L65)</f>
        <v>1.25</v>
      </c>
      <c r="AM65" s="69">
        <v>0.91666666666666663</v>
      </c>
      <c r="AN65" s="69">
        <f t="shared" si="69"/>
        <v>0.95763888888888893</v>
      </c>
      <c r="AO65" s="76">
        <v>0.61458333333333337</v>
      </c>
      <c r="AP65" s="69">
        <v>0.625</v>
      </c>
      <c r="AQ65" s="85">
        <v>0.33333333333333331</v>
      </c>
      <c r="AR65" s="76">
        <v>0.61458333333333337</v>
      </c>
    </row>
    <row r="66" spans="1:44" ht="15" customHeight="1" x14ac:dyDescent="0.25">
      <c r="B66" s="154" t="s">
        <v>116</v>
      </c>
      <c r="C66" s="155"/>
      <c r="D66" s="155"/>
      <c r="E66" s="156"/>
      <c r="F66" s="72" t="s">
        <v>104</v>
      </c>
      <c r="H66" s="154" t="s">
        <v>116</v>
      </c>
      <c r="I66" s="155"/>
      <c r="J66" s="155"/>
      <c r="K66" s="155"/>
      <c r="L66" s="156"/>
      <c r="M66" s="72" t="s">
        <v>104</v>
      </c>
      <c r="AM66" s="69">
        <v>0.95833333333333337</v>
      </c>
      <c r="AN66" s="69">
        <v>0.99930555555555556</v>
      </c>
      <c r="AO66" s="76">
        <v>0.61458333333333337</v>
      </c>
      <c r="AP66" s="69">
        <v>0.625</v>
      </c>
      <c r="AQ66" s="85">
        <v>0.33333333333333331</v>
      </c>
      <c r="AR66" s="76">
        <v>0.61458333333333337</v>
      </c>
    </row>
    <row r="67" spans="1:44" x14ac:dyDescent="0.25">
      <c r="B67" s="89">
        <f>IF((B61-B57)&lt;0,1+B61-B57,B61-B57)-$AJ$8</f>
        <v>0.58333333333333337</v>
      </c>
      <c r="C67" s="90">
        <f t="shared" ref="C67:E67" si="72">IF((C61-C57)&lt;0,1+C61-C57,C61-C57)-$AJ$8</f>
        <v>0.58333333333333337</v>
      </c>
      <c r="D67" s="90">
        <f t="shared" si="72"/>
        <v>0.58333333333333337</v>
      </c>
      <c r="E67" s="90">
        <f t="shared" si="72"/>
        <v>0.58333333333333337</v>
      </c>
      <c r="F67" s="69">
        <f>SUM(B67:E67)</f>
        <v>2.3333333333333335</v>
      </c>
      <c r="H67" s="90">
        <f t="shared" ref="H67:L67" si="73">IF((H61-H57)&lt;0,1+H61-H57,H61-H57)-$AJ$8</f>
        <v>0.58333333333333337</v>
      </c>
      <c r="I67" s="90">
        <f t="shared" si="73"/>
        <v>0.58333333333333337</v>
      </c>
      <c r="J67" s="90">
        <f t="shared" si="73"/>
        <v>0.58333333333333337</v>
      </c>
      <c r="K67" s="90">
        <f t="shared" si="73"/>
        <v>0.58333333333333337</v>
      </c>
      <c r="L67" s="90">
        <f t="shared" si="73"/>
        <v>0.58333333333333337</v>
      </c>
      <c r="M67" s="69">
        <f>SUM(H67:L67)</f>
        <v>2.916666666666667</v>
      </c>
    </row>
    <row r="68" spans="1:44" ht="15" customHeight="1" x14ac:dyDescent="0.25">
      <c r="B68" s="154" t="s">
        <v>94</v>
      </c>
      <c r="C68" s="155"/>
      <c r="D68" s="155"/>
      <c r="E68" s="156"/>
      <c r="F68" s="72" t="s">
        <v>106</v>
      </c>
      <c r="H68" s="154" t="s">
        <v>94</v>
      </c>
      <c r="I68" s="155"/>
      <c r="J68" s="155"/>
      <c r="K68" s="155"/>
      <c r="L68" s="156"/>
      <c r="M68" s="72" t="s">
        <v>106</v>
      </c>
    </row>
    <row r="69" spans="1:44" x14ac:dyDescent="0.25">
      <c r="B69" s="80">
        <f>100*(B65/B67)</f>
        <v>53.571428571428569</v>
      </c>
      <c r="C69" s="80">
        <f t="shared" ref="C69:F69" si="74">100*(C65/C67)</f>
        <v>53.571428571428569</v>
      </c>
      <c r="D69" s="80">
        <f t="shared" si="74"/>
        <v>53.571428571428569</v>
      </c>
      <c r="E69" s="80">
        <f t="shared" si="74"/>
        <v>53.571428571428569</v>
      </c>
      <c r="F69" s="80">
        <f t="shared" si="74"/>
        <v>53.571428571428569</v>
      </c>
      <c r="H69" s="80">
        <f>100*(H65/H67)</f>
        <v>42.857142857142854</v>
      </c>
      <c r="I69" s="80">
        <f t="shared" ref="I69:K69" si="75">100*(I65/I67)</f>
        <v>42.857142857142854</v>
      </c>
      <c r="J69" s="80">
        <f t="shared" si="75"/>
        <v>42.857142857142854</v>
      </c>
      <c r="K69" s="80">
        <f t="shared" si="75"/>
        <v>42.857142857142854</v>
      </c>
      <c r="L69" s="80">
        <f>100*(L65/L67)</f>
        <v>42.857142857142854</v>
      </c>
      <c r="M69" s="80">
        <f t="shared" ref="M69" si="76">100*(M65/M67)</f>
        <v>42.857142857142854</v>
      </c>
    </row>
    <row r="70" spans="1:44" ht="15" customHeight="1" x14ac:dyDescent="0.25">
      <c r="B70" s="154" t="s">
        <v>114</v>
      </c>
      <c r="C70" s="155"/>
      <c r="D70" s="155"/>
      <c r="E70" s="156"/>
      <c r="F70" s="72" t="s">
        <v>106</v>
      </c>
      <c r="H70" s="154" t="s">
        <v>114</v>
      </c>
      <c r="I70" s="155"/>
      <c r="J70" s="155"/>
      <c r="K70" s="155"/>
      <c r="L70" s="156"/>
      <c r="M70" s="72" t="s">
        <v>106</v>
      </c>
    </row>
    <row r="71" spans="1:44" x14ac:dyDescent="0.25">
      <c r="B71" s="80">
        <f>100*(B65/(B67+$AJ$8))</f>
        <v>50</v>
      </c>
      <c r="C71" s="80">
        <f t="shared" ref="C71:E71" si="77">100*(C65/(C67+$AJ$8))</f>
        <v>50</v>
      </c>
      <c r="D71" s="80">
        <f t="shared" si="77"/>
        <v>50</v>
      </c>
      <c r="E71" s="80">
        <f t="shared" si="77"/>
        <v>50</v>
      </c>
      <c r="F71" s="80">
        <f>AVERAGE(B71:E71)</f>
        <v>50</v>
      </c>
      <c r="H71" s="80">
        <f>100*(H65/(H67+$AJ$8))</f>
        <v>40</v>
      </c>
      <c r="I71" s="80">
        <f t="shared" ref="I71:L71" si="78">100*(I65/(I67+$AJ$8))</f>
        <v>40</v>
      </c>
      <c r="J71" s="80">
        <f t="shared" si="78"/>
        <v>40</v>
      </c>
      <c r="K71" s="80">
        <f t="shared" si="78"/>
        <v>40</v>
      </c>
      <c r="L71" s="80">
        <f t="shared" si="78"/>
        <v>40</v>
      </c>
      <c r="M71" s="80">
        <f>AVERAGE(H71:L71)</f>
        <v>40</v>
      </c>
    </row>
    <row r="72" spans="1:44" hidden="1" x14ac:dyDescent="0.25">
      <c r="A72" s="82"/>
      <c r="B72" s="82"/>
      <c r="C72" s="82"/>
      <c r="D72" s="82"/>
      <c r="E72" s="83">
        <f>100*(SUM(B65:E65)/SUM(B67:E67))</f>
        <v>53.571428571428569</v>
      </c>
      <c r="F72" s="83"/>
    </row>
    <row r="73" spans="1:44" hidden="1" x14ac:dyDescent="0.25">
      <c r="A73" s="70">
        <f>IF(B59&lt;=B61,IF(OR(AND(B59&gt;=$AJ31, B59&lt;=$AK31),AND(B61&gt;=$AJ31, B61&lt;=$AK31),AND(B59&lt;$AJ31, B61&gt;$AK31)),1,0),IF(B61&gt;=$AJ$5,1,0))</f>
        <v>0</v>
      </c>
      <c r="B73" s="70">
        <f>IF(C59&lt;=C61,IF(OR(AND(C59&gt;=$AJ31, C59&lt;=$AK31),AND(C61&gt;=$AJ31, C61&lt;=$AK31),AND(C59&lt;$AJ31, C61&gt;$AK31)),1,0),IF(C61&gt;=$AJ$5,1,0))</f>
        <v>0</v>
      </c>
      <c r="C73" s="70">
        <f>IF(D59&lt;=D61,IF(OR(AND(D59&gt;=$AJ31, D59&lt;=$AK31),AND(D61&gt;=$AJ31, D61&lt;=$AK31),AND(D59&lt;$AJ31, D61&gt;$AK31)),1,0),IF(D61&gt;=$AJ$5,1,0))</f>
        <v>0</v>
      </c>
      <c r="D73" s="70">
        <f>IF(E59&lt;=E61,IF(OR(AND(E59&gt;=$AJ31, E59&lt;=$AK31),AND(E61&gt;=$AJ31, E61&lt;=$AK31),AND(E59&lt;$AJ31, E61&gt;$AK31)),1,0),IF(E61&gt;=$AJ$5,1,0))</f>
        <v>0</v>
      </c>
      <c r="E73" s="70" t="e">
        <f>IF(#REF!&lt;=#REF!,IF(OR(AND(#REF!&gt;=$AJ31,#REF!&lt;= $AK31),AND(#REF!&gt;=$AJ31,#REF!&lt;= $AK31),AND(#REF!&lt;$AJ31,#REF!&gt; $AK31)),1,0),IF(#REF!&gt;=$AJ$5,1,0))</f>
        <v>#REF!</v>
      </c>
    </row>
    <row r="74" spans="1:44" hidden="1" x14ac:dyDescent="0.25">
      <c r="D74" s="70">
        <f>SUM(A73:D73)</f>
        <v>0</v>
      </c>
      <c r="E74" s="70" t="e">
        <f>SUM(A73:E73)</f>
        <v>#REF!</v>
      </c>
    </row>
    <row r="75" spans="1:44" ht="15" customHeight="1" x14ac:dyDescent="0.25">
      <c r="B75" s="153" t="str">
        <f>IF(D74&gt;3,"4 th Consecutive Night","")</f>
        <v/>
      </c>
      <c r="C75" s="153"/>
      <c r="D75" s="153"/>
      <c r="E75" s="153" t="str">
        <f>IF(F74&gt;4,"5 th Consecutive Night","")</f>
        <v/>
      </c>
      <c r="F75" s="153"/>
      <c r="G75" s="153"/>
      <c r="H75" s="153" t="str">
        <f>IF(K74&gt;3,"4 th Consecutive Night","")</f>
        <v/>
      </c>
      <c r="I75" s="153"/>
      <c r="J75" s="153"/>
      <c r="K75" s="153" t="str">
        <f>IF(L74&gt;4,"5 th Consecutive Night","")</f>
        <v/>
      </c>
      <c r="L75" s="153"/>
      <c r="M75" s="153"/>
    </row>
    <row r="77" spans="1:44" hidden="1" x14ac:dyDescent="0.25">
      <c r="B77" s="84">
        <f t="shared" ref="B77:E77" si="79">B67-(0.5/24)-(1.25/24)</f>
        <v>0.51041666666666663</v>
      </c>
      <c r="C77" s="84">
        <f t="shared" si="79"/>
        <v>0.51041666666666663</v>
      </c>
      <c r="D77" s="84">
        <f t="shared" si="79"/>
        <v>0.51041666666666663</v>
      </c>
      <c r="E77" s="84">
        <f t="shared" si="79"/>
        <v>0.51041666666666663</v>
      </c>
      <c r="F77" s="84"/>
    </row>
  </sheetData>
  <mergeCells count="161">
    <mergeCell ref="A45:E45"/>
    <mergeCell ref="H45:L45"/>
    <mergeCell ref="O45:S45"/>
    <mergeCell ref="V45:Z45"/>
    <mergeCell ref="AC45:AG45"/>
    <mergeCell ref="B70:E70"/>
    <mergeCell ref="A19:E19"/>
    <mergeCell ref="H19:L19"/>
    <mergeCell ref="O19:S19"/>
    <mergeCell ref="V19:Z19"/>
    <mergeCell ref="AC19:AG19"/>
    <mergeCell ref="A27:E27"/>
    <mergeCell ref="AC39:AG39"/>
    <mergeCell ref="A29:E29"/>
    <mergeCell ref="A31:E31"/>
    <mergeCell ref="F31:F38"/>
    <mergeCell ref="A33:E33"/>
    <mergeCell ref="A35:E35"/>
    <mergeCell ref="A37:E37"/>
    <mergeCell ref="A39:E39"/>
    <mergeCell ref="A41:E41"/>
    <mergeCell ref="A43:E43"/>
    <mergeCell ref="AC24:AE24"/>
    <mergeCell ref="AF24:AH24"/>
    <mergeCell ref="A1:E1"/>
    <mergeCell ref="M5:M12"/>
    <mergeCell ref="F5:F12"/>
    <mergeCell ref="R50:T50"/>
    <mergeCell ref="V50:X50"/>
    <mergeCell ref="Y50:AA50"/>
    <mergeCell ref="AC50:AE50"/>
    <mergeCell ref="AF50:AH50"/>
    <mergeCell ref="H50:J50"/>
    <mergeCell ref="K50:M50"/>
    <mergeCell ref="O50:Q50"/>
    <mergeCell ref="H43:L43"/>
    <mergeCell ref="O43:S43"/>
    <mergeCell ref="V43:Z43"/>
    <mergeCell ref="AC43:AG43"/>
    <mergeCell ref="H41:L41"/>
    <mergeCell ref="O41:S41"/>
    <mergeCell ref="V41:Z41"/>
    <mergeCell ref="AC41:AG41"/>
    <mergeCell ref="A50:C50"/>
    <mergeCell ref="D50:F50"/>
    <mergeCell ref="H39:L39"/>
    <mergeCell ref="O39:S39"/>
    <mergeCell ref="V39:Z39"/>
    <mergeCell ref="AJ33:AK33"/>
    <mergeCell ref="AJ34:AK34"/>
    <mergeCell ref="H35:L35"/>
    <mergeCell ref="O35:S35"/>
    <mergeCell ref="V35:Z35"/>
    <mergeCell ref="AC35:AG35"/>
    <mergeCell ref="AH31:AH38"/>
    <mergeCell ref="H33:L33"/>
    <mergeCell ref="O33:S33"/>
    <mergeCell ref="V33:Z33"/>
    <mergeCell ref="AC33:AG33"/>
    <mergeCell ref="H37:L37"/>
    <mergeCell ref="O37:S37"/>
    <mergeCell ref="V37:Z37"/>
    <mergeCell ref="AC37:AG37"/>
    <mergeCell ref="AA31:AA38"/>
    <mergeCell ref="T31:T38"/>
    <mergeCell ref="M31:M38"/>
    <mergeCell ref="AO29:AR29"/>
    <mergeCell ref="AJ30:AK30"/>
    <mergeCell ref="AM30:AN30"/>
    <mergeCell ref="H31:L31"/>
    <mergeCell ref="O31:S31"/>
    <mergeCell ref="V31:Z31"/>
    <mergeCell ref="AC31:AG31"/>
    <mergeCell ref="H29:L29"/>
    <mergeCell ref="O29:S29"/>
    <mergeCell ref="V29:Z29"/>
    <mergeCell ref="AC29:AG29"/>
    <mergeCell ref="A3:E3"/>
    <mergeCell ref="A5:E5"/>
    <mergeCell ref="A7:E7"/>
    <mergeCell ref="A9:E9"/>
    <mergeCell ref="AJ4:AK4"/>
    <mergeCell ref="AC5:AG5"/>
    <mergeCell ref="AC7:AG7"/>
    <mergeCell ref="AC9:AG9"/>
    <mergeCell ref="T5:T12"/>
    <mergeCell ref="AA5:AA12"/>
    <mergeCell ref="H9:L9"/>
    <mergeCell ref="H3:L3"/>
    <mergeCell ref="AM4:AN4"/>
    <mergeCell ref="V17:Z17"/>
    <mergeCell ref="V24:X24"/>
    <mergeCell ref="Y24:AA24"/>
    <mergeCell ref="V3:Z3"/>
    <mergeCell ref="V5:Z5"/>
    <mergeCell ref="V7:Z7"/>
    <mergeCell ref="V9:Z9"/>
    <mergeCell ref="V11:Z11"/>
    <mergeCell ref="V13:Z13"/>
    <mergeCell ref="AC11:AG11"/>
    <mergeCell ref="AJ7:AK7"/>
    <mergeCell ref="AJ8:AK8"/>
    <mergeCell ref="AH5:AH12"/>
    <mergeCell ref="H24:J24"/>
    <mergeCell ref="V15:Z15"/>
    <mergeCell ref="AC17:AG17"/>
    <mergeCell ref="AC13:AG13"/>
    <mergeCell ref="AC15:AG15"/>
    <mergeCell ref="AC3:AG3"/>
    <mergeCell ref="K24:M24"/>
    <mergeCell ref="H13:L13"/>
    <mergeCell ref="H15:L15"/>
    <mergeCell ref="H17:L17"/>
    <mergeCell ref="H64:L64"/>
    <mergeCell ref="H66:L66"/>
    <mergeCell ref="H68:L68"/>
    <mergeCell ref="H70:L70"/>
    <mergeCell ref="AO3:AR3"/>
    <mergeCell ref="A11:E11"/>
    <mergeCell ref="A13:E13"/>
    <mergeCell ref="A15:E15"/>
    <mergeCell ref="A17:E17"/>
    <mergeCell ref="A24:C24"/>
    <mergeCell ref="D24:F24"/>
    <mergeCell ref="O3:S3"/>
    <mergeCell ref="O5:S5"/>
    <mergeCell ref="O7:S7"/>
    <mergeCell ref="O9:S9"/>
    <mergeCell ref="O11:S11"/>
    <mergeCell ref="O13:S13"/>
    <mergeCell ref="O15:S15"/>
    <mergeCell ref="O17:S17"/>
    <mergeCell ref="O24:Q24"/>
    <mergeCell ref="R24:T24"/>
    <mergeCell ref="H11:L11"/>
    <mergeCell ref="H5:L5"/>
    <mergeCell ref="H7:L7"/>
    <mergeCell ref="H54:L54"/>
    <mergeCell ref="H75:J75"/>
    <mergeCell ref="K75:M75"/>
    <mergeCell ref="AO54:AR54"/>
    <mergeCell ref="AJ55:AK55"/>
    <mergeCell ref="AM55:AN55"/>
    <mergeCell ref="AJ58:AK58"/>
    <mergeCell ref="AJ59:AK59"/>
    <mergeCell ref="B75:D75"/>
    <mergeCell ref="B68:E68"/>
    <mergeCell ref="B66:E66"/>
    <mergeCell ref="B64:E64"/>
    <mergeCell ref="B62:E62"/>
    <mergeCell ref="B58:E58"/>
    <mergeCell ref="B56:E56"/>
    <mergeCell ref="B54:E54"/>
    <mergeCell ref="B60:E60"/>
    <mergeCell ref="F56:F63"/>
    <mergeCell ref="E75:G75"/>
    <mergeCell ref="H56:L56"/>
    <mergeCell ref="M56:M63"/>
    <mergeCell ref="H58:L58"/>
    <mergeCell ref="H60:L60"/>
    <mergeCell ref="H62:L62"/>
  </mergeCells>
  <conditionalFormatting sqref="AC22:AG22">
    <cfRule type="expression" dxfId="12" priority="15">
      <formula>"if(sum($A$8:$D$8)&gt;3)"</formula>
    </cfRule>
  </conditionalFormatting>
  <conditionalFormatting sqref="A22:E22">
    <cfRule type="expression" dxfId="11" priority="12">
      <formula>"if(sum($A$8:$D$8)&gt;3)"</formula>
    </cfRule>
  </conditionalFormatting>
  <conditionalFormatting sqref="O22:S22">
    <cfRule type="expression" dxfId="10" priority="11">
      <formula>"if(sum($A$8:$D$8)&gt;3)"</formula>
    </cfRule>
  </conditionalFormatting>
  <conditionalFormatting sqref="H22:L22">
    <cfRule type="expression" dxfId="9" priority="10">
      <formula>"if(sum($A$8:$D$8)&gt;3)"</formula>
    </cfRule>
  </conditionalFormatting>
  <conditionalFormatting sqref="V22:Z22">
    <cfRule type="expression" dxfId="8" priority="9">
      <formula>"if(sum($A$8:$D$8)&gt;3)"</formula>
    </cfRule>
  </conditionalFormatting>
  <conditionalFormatting sqref="AC48:AG48">
    <cfRule type="expression" dxfId="7" priority="8">
      <formula>"if(sum($A$8:$D$8)&gt;3)"</formula>
    </cfRule>
  </conditionalFormatting>
  <conditionalFormatting sqref="A73:E73">
    <cfRule type="expression" dxfId="6" priority="7">
      <formula>"if(sum($A$8:$D$8)&gt;3)"</formula>
    </cfRule>
  </conditionalFormatting>
  <conditionalFormatting sqref="O48:S48">
    <cfRule type="expression" dxfId="5" priority="6">
      <formula>"if(sum($A$8:$D$8)&gt;3)"</formula>
    </cfRule>
  </conditionalFormatting>
  <conditionalFormatting sqref="H48:L48">
    <cfRule type="expression" dxfId="4" priority="5">
      <formula>"if(sum($A$8:$D$8)&gt;3)"</formula>
    </cfRule>
  </conditionalFormatting>
  <conditionalFormatting sqref="V48:Z48">
    <cfRule type="expression" dxfId="3" priority="4">
      <formula>"if(sum($A$8:$D$8)&gt;3)"</formula>
    </cfRule>
  </conditionalFormatting>
  <conditionalFormatting sqref="AQ31:AQ41">
    <cfRule type="expression" dxfId="2" priority="3">
      <formula>AQ31&lt;(8/24)</formula>
    </cfRule>
  </conditionalFormatting>
  <conditionalFormatting sqref="A48:E48">
    <cfRule type="expression" dxfId="1" priority="2">
      <formula>"if(sum($A$8:$D$8)&gt;3)"</formula>
    </cfRule>
  </conditionalFormatting>
  <conditionalFormatting sqref="AQ56:AQ66">
    <cfRule type="expression" dxfId="0" priority="1">
      <formula>AQ56&lt;(8/24)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Standard FCM</vt:lpstr>
      <vt:lpstr>Augment FCM</vt:lpstr>
      <vt:lpstr>Split Duty</vt:lpstr>
      <vt:lpstr>Reserve - 117 - Un-Augmented </vt:lpstr>
      <vt:lpstr>Night Duties - SCR</vt:lpstr>
      <vt:lpstr>Night Duties - ASB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Garret Healy</dc:creator>
  <cp:lastModifiedBy>Garret Healy</cp:lastModifiedBy>
  <dcterms:created xsi:type="dcterms:W3CDTF">2013-05-18T11:31:20Z</dcterms:created>
  <dcterms:modified xsi:type="dcterms:W3CDTF">2013-07-10T10:55:07Z</dcterms:modified>
</cp:coreProperties>
</file>